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240" yWindow="75" windowWidth="20055" windowHeight="7935"/>
  </bookViews>
  <sheets>
    <sheet name="Anexa 1" sheetId="1" r:id="rId1"/>
    <sheet name="Anexa 2" sheetId="2" r:id="rId2"/>
    <sheet name="Anexa 3" sheetId="3" r:id="rId3"/>
    <sheet name="Anexa 4" sheetId="5" r:id="rId4"/>
    <sheet name="Anexa 5" sheetId="7" r:id="rId5"/>
  </sheets>
  <definedNames>
    <definedName name="OLE_LINK1" localSheetId="2">'Anexa 3'!$A$1</definedName>
  </definedNames>
  <calcPr calcId="124519"/>
</workbook>
</file>

<file path=xl/calcChain.xml><?xml version="1.0" encoding="utf-8"?>
<calcChain xmlns="http://schemas.openxmlformats.org/spreadsheetml/2006/main">
  <c r="G26" i="1"/>
  <c r="F17" i="3" l="1"/>
  <c r="J51" i="2"/>
  <c r="M22"/>
  <c r="M31"/>
  <c r="M25"/>
  <c r="M23"/>
  <c r="M21"/>
  <c r="I51" l="1"/>
  <c r="I49" s="1"/>
  <c r="G152"/>
  <c r="G149"/>
  <c r="G148" s="1"/>
  <c r="G144"/>
  <c r="G139" s="1"/>
  <c r="G131" s="1"/>
  <c r="G137"/>
  <c r="O137" s="1"/>
  <c r="G132"/>
  <c r="G130"/>
  <c r="G125"/>
  <c r="G122"/>
  <c r="G121"/>
  <c r="G117"/>
  <c r="G110"/>
  <c r="G109" s="1"/>
  <c r="O109" s="1"/>
  <c r="G105"/>
  <c r="G169" s="1"/>
  <c r="G96"/>
  <c r="G90"/>
  <c r="G86" s="1"/>
  <c r="G81"/>
  <c r="G80" s="1"/>
  <c r="G74"/>
  <c r="G70"/>
  <c r="G67"/>
  <c r="G63" s="1"/>
  <c r="G59"/>
  <c r="G57" s="1"/>
  <c r="G51"/>
  <c r="G49" s="1"/>
  <c r="G39"/>
  <c r="G33"/>
  <c r="G31" s="1"/>
  <c r="G26"/>
  <c r="G20"/>
  <c r="M68" i="1"/>
  <c r="K68"/>
  <c r="J68"/>
  <c r="O173" i="2"/>
  <c r="N173"/>
  <c r="O171"/>
  <c r="O170"/>
  <c r="O160"/>
  <c r="O156"/>
  <c r="O138"/>
  <c r="O134"/>
  <c r="O132"/>
  <c r="O130"/>
  <c r="O128"/>
  <c r="O126"/>
  <c r="O113"/>
  <c r="O106"/>
  <c r="O102"/>
  <c r="O95"/>
  <c r="O85"/>
  <c r="O84"/>
  <c r="O82"/>
  <c r="O79"/>
  <c r="O76"/>
  <c r="O68"/>
  <c r="O67"/>
  <c r="O65"/>
  <c r="O62"/>
  <c r="O60"/>
  <c r="O58"/>
  <c r="O55"/>
  <c r="O54"/>
  <c r="O53"/>
  <c r="O52"/>
  <c r="O22"/>
  <c r="O23"/>
  <c r="O25"/>
  <c r="G16" i="5"/>
  <c r="G15" s="1"/>
  <c r="H16"/>
  <c r="I16"/>
  <c r="I15" s="1"/>
  <c r="F41"/>
  <c r="G41"/>
  <c r="H41"/>
  <c r="I41"/>
  <c r="F40"/>
  <c r="F26" s="1"/>
  <c r="G40"/>
  <c r="G26" s="1"/>
  <c r="H40"/>
  <c r="H26" s="1"/>
  <c r="I40"/>
  <c r="I26" s="1"/>
  <c r="E41"/>
  <c r="E40" s="1"/>
  <c r="E26" s="1"/>
  <c r="H15"/>
  <c r="F16"/>
  <c r="F15" s="1"/>
  <c r="E16"/>
  <c r="E15" s="1"/>
  <c r="I16" i="3"/>
  <c r="G15"/>
  <c r="D15"/>
  <c r="E15"/>
  <c r="N84" i="2"/>
  <c r="N85"/>
  <c r="N95"/>
  <c r="N102"/>
  <c r="N106"/>
  <c r="N126"/>
  <c r="N128"/>
  <c r="N130"/>
  <c r="N138"/>
  <c r="N156"/>
  <c r="N170"/>
  <c r="N171"/>
  <c r="J109"/>
  <c r="K109"/>
  <c r="L109"/>
  <c r="K74"/>
  <c r="L74"/>
  <c r="M74" s="1"/>
  <c r="J67"/>
  <c r="K67"/>
  <c r="M67" s="1"/>
  <c r="N67" s="1"/>
  <c r="L67"/>
  <c r="N22"/>
  <c r="N23"/>
  <c r="M24"/>
  <c r="N25"/>
  <c r="M26"/>
  <c r="M27"/>
  <c r="M28"/>
  <c r="M29"/>
  <c r="M30"/>
  <c r="M32"/>
  <c r="M34"/>
  <c r="M35"/>
  <c r="M36"/>
  <c r="M37"/>
  <c r="M38"/>
  <c r="N38" s="1"/>
  <c r="M40"/>
  <c r="M41"/>
  <c r="M42"/>
  <c r="M43"/>
  <c r="M44"/>
  <c r="M45"/>
  <c r="M50"/>
  <c r="M52"/>
  <c r="N52" s="1"/>
  <c r="M53"/>
  <c r="N53" s="1"/>
  <c r="M54"/>
  <c r="N54" s="1"/>
  <c r="M55"/>
  <c r="N55" s="1"/>
  <c r="M56"/>
  <c r="M58"/>
  <c r="N58" s="1"/>
  <c r="M60"/>
  <c r="N60" s="1"/>
  <c r="M61"/>
  <c r="M62"/>
  <c r="N62" s="1"/>
  <c r="M64"/>
  <c r="M65"/>
  <c r="N65" s="1"/>
  <c r="M66"/>
  <c r="M68"/>
  <c r="N68" s="1"/>
  <c r="M69"/>
  <c r="M70"/>
  <c r="M71"/>
  <c r="M72"/>
  <c r="M73"/>
  <c r="M75"/>
  <c r="M76"/>
  <c r="N76" s="1"/>
  <c r="M77"/>
  <c r="M78"/>
  <c r="M79"/>
  <c r="N79" s="1"/>
  <c r="M82"/>
  <c r="N82" s="1"/>
  <c r="M83"/>
  <c r="M84"/>
  <c r="M85"/>
  <c r="M86"/>
  <c r="M87"/>
  <c r="M88"/>
  <c r="M89"/>
  <c r="M90"/>
  <c r="M91"/>
  <c r="M92"/>
  <c r="M93"/>
  <c r="M94"/>
  <c r="M95"/>
  <c r="M97"/>
  <c r="M98"/>
  <c r="M99"/>
  <c r="M100"/>
  <c r="M101"/>
  <c r="M102"/>
  <c r="M106"/>
  <c r="M107"/>
  <c r="M108"/>
  <c r="M110"/>
  <c r="M111"/>
  <c r="M112"/>
  <c r="M113"/>
  <c r="N113" s="1"/>
  <c r="M114"/>
  <c r="M115"/>
  <c r="M116"/>
  <c r="M117"/>
  <c r="M118"/>
  <c r="M119"/>
  <c r="M120"/>
  <c r="M122"/>
  <c r="M123"/>
  <c r="M124"/>
  <c r="M126"/>
  <c r="M127"/>
  <c r="M128"/>
  <c r="M129"/>
  <c r="M130"/>
  <c r="M133"/>
  <c r="M134"/>
  <c r="M135"/>
  <c r="M136"/>
  <c r="M137"/>
  <c r="N137" s="1"/>
  <c r="M138"/>
  <c r="M139"/>
  <c r="M140"/>
  <c r="M141"/>
  <c r="M142"/>
  <c r="M143"/>
  <c r="M144"/>
  <c r="M145"/>
  <c r="M146"/>
  <c r="M147"/>
  <c r="M148"/>
  <c r="M149"/>
  <c r="M150"/>
  <c r="M151"/>
  <c r="M152"/>
  <c r="M153"/>
  <c r="M154"/>
  <c r="M155"/>
  <c r="M156"/>
  <c r="M158"/>
  <c r="M159"/>
  <c r="M160"/>
  <c r="M163"/>
  <c r="M164"/>
  <c r="L152"/>
  <c r="K152"/>
  <c r="J152"/>
  <c r="L149"/>
  <c r="K149"/>
  <c r="J149"/>
  <c r="L148"/>
  <c r="K148"/>
  <c r="J148"/>
  <c r="L144"/>
  <c r="K144"/>
  <c r="J144"/>
  <c r="L139"/>
  <c r="K139"/>
  <c r="J139"/>
  <c r="K131"/>
  <c r="J131"/>
  <c r="L131"/>
  <c r="L125"/>
  <c r="K125"/>
  <c r="J125"/>
  <c r="M125" s="1"/>
  <c r="L122"/>
  <c r="K122"/>
  <c r="J122"/>
  <c r="L121"/>
  <c r="K121"/>
  <c r="J121"/>
  <c r="L117"/>
  <c r="K117"/>
  <c r="J117"/>
  <c r="L110"/>
  <c r="K110"/>
  <c r="J110"/>
  <c r="L105"/>
  <c r="L169" s="1"/>
  <c r="K105"/>
  <c r="K169" s="1"/>
  <c r="J105"/>
  <c r="J169" s="1"/>
  <c r="L104"/>
  <c r="L165" s="1"/>
  <c r="L96"/>
  <c r="K96"/>
  <c r="J96"/>
  <c r="L90"/>
  <c r="K90"/>
  <c r="J90"/>
  <c r="L86"/>
  <c r="K86"/>
  <c r="J86"/>
  <c r="L81"/>
  <c r="K81"/>
  <c r="K80" s="1"/>
  <c r="K63" s="1"/>
  <c r="J81"/>
  <c r="L80"/>
  <c r="J80"/>
  <c r="L70"/>
  <c r="K70"/>
  <c r="J70"/>
  <c r="L59"/>
  <c r="L57" s="1"/>
  <c r="K59"/>
  <c r="K57" s="1"/>
  <c r="J59"/>
  <c r="L51"/>
  <c r="K51"/>
  <c r="K49" s="1"/>
  <c r="J49"/>
  <c r="L49"/>
  <c r="L39"/>
  <c r="K39"/>
  <c r="M39" s="1"/>
  <c r="J39"/>
  <c r="L33"/>
  <c r="K33"/>
  <c r="J33"/>
  <c r="L26"/>
  <c r="K26"/>
  <c r="J26"/>
  <c r="L20"/>
  <c r="K20"/>
  <c r="J20"/>
  <c r="I96"/>
  <c r="N96" s="1"/>
  <c r="I81"/>
  <c r="O81" s="1"/>
  <c r="I152"/>
  <c r="I149"/>
  <c r="I148" s="1"/>
  <c r="I144"/>
  <c r="I139"/>
  <c r="I132"/>
  <c r="I131"/>
  <c r="I125"/>
  <c r="O125" s="1"/>
  <c r="I122"/>
  <c r="I117"/>
  <c r="I110"/>
  <c r="I109" s="1"/>
  <c r="I105"/>
  <c r="I169" s="1"/>
  <c r="N169" s="1"/>
  <c r="I90"/>
  <c r="I86" s="1"/>
  <c r="I80"/>
  <c r="I74"/>
  <c r="O74" s="1"/>
  <c r="I70"/>
  <c r="I59"/>
  <c r="I57" s="1"/>
  <c r="I39"/>
  <c r="I33"/>
  <c r="I31" s="1"/>
  <c r="I26"/>
  <c r="I20"/>
  <c r="O20" s="1"/>
  <c r="F15" i="3" l="1"/>
  <c r="M109" i="2"/>
  <c r="N109" s="1"/>
  <c r="I121"/>
  <c r="N125"/>
  <c r="O131"/>
  <c r="O121"/>
  <c r="N105"/>
  <c r="O169"/>
  <c r="O96"/>
  <c r="O80"/>
  <c r="N74"/>
  <c r="O57"/>
  <c r="O49"/>
  <c r="G48"/>
  <c r="G19"/>
  <c r="O51"/>
  <c r="O59"/>
  <c r="O105"/>
  <c r="G104"/>
  <c r="F16" i="3"/>
  <c r="H15"/>
  <c r="I15" s="1"/>
  <c r="M33" i="2"/>
  <c r="L19"/>
  <c r="L18" s="1"/>
  <c r="N31"/>
  <c r="M131"/>
  <c r="N131" s="1"/>
  <c r="M121"/>
  <c r="N121" s="1"/>
  <c r="L103"/>
  <c r="K104"/>
  <c r="M169"/>
  <c r="J104"/>
  <c r="M105"/>
  <c r="M96"/>
  <c r="M80"/>
  <c r="N80" s="1"/>
  <c r="M81"/>
  <c r="N81" s="1"/>
  <c r="J63"/>
  <c r="L63"/>
  <c r="M63" s="1"/>
  <c r="M59"/>
  <c r="N59" s="1"/>
  <c r="J57"/>
  <c r="K48"/>
  <c r="M57"/>
  <c r="N57" s="1"/>
  <c r="M49"/>
  <c r="N49" s="1"/>
  <c r="J48"/>
  <c r="M51"/>
  <c r="N51" s="1"/>
  <c r="L162"/>
  <c r="M20"/>
  <c r="N20" s="1"/>
  <c r="K19"/>
  <c r="I19"/>
  <c r="I63"/>
  <c r="O63" s="1"/>
  <c r="I104"/>
  <c r="I48" l="1"/>
  <c r="N63"/>
  <c r="I162"/>
  <c r="I174"/>
  <c r="O48"/>
  <c r="G165"/>
  <c r="G103"/>
  <c r="O104"/>
  <c r="G174"/>
  <c r="G162"/>
  <c r="G18"/>
  <c r="O19"/>
  <c r="O174" s="1"/>
  <c r="I18"/>
  <c r="I175" s="1"/>
  <c r="J19"/>
  <c r="K165"/>
  <c r="K103"/>
  <c r="K47" s="1"/>
  <c r="K46" s="1"/>
  <c r="J165"/>
  <c r="M165" s="1"/>
  <c r="M172" s="1"/>
  <c r="M104"/>
  <c r="N104" s="1"/>
  <c r="J103"/>
  <c r="L48"/>
  <c r="L47" s="1"/>
  <c r="L46" s="1"/>
  <c r="L157" s="1"/>
  <c r="J47"/>
  <c r="K162"/>
  <c r="K18"/>
  <c r="I165"/>
  <c r="I103"/>
  <c r="M48" l="1"/>
  <c r="N48" s="1"/>
  <c r="I172"/>
  <c r="N172" s="1"/>
  <c r="N165"/>
  <c r="O103"/>
  <c r="I47"/>
  <c r="I46" s="1"/>
  <c r="I157" s="1"/>
  <c r="O162"/>
  <c r="G175"/>
  <c r="O18"/>
  <c r="O175" s="1"/>
  <c r="O165"/>
  <c r="G172"/>
  <c r="O172" s="1"/>
  <c r="G47"/>
  <c r="J162"/>
  <c r="M19"/>
  <c r="J18"/>
  <c r="M162"/>
  <c r="N162" s="1"/>
  <c r="M18"/>
  <c r="M103"/>
  <c r="N103" s="1"/>
  <c r="K157"/>
  <c r="M47"/>
  <c r="J46"/>
  <c r="N19" l="1"/>
  <c r="N174" s="1"/>
  <c r="M174"/>
  <c r="N18"/>
  <c r="N175" s="1"/>
  <c r="M175"/>
  <c r="N47"/>
  <c r="G46"/>
  <c r="O47"/>
  <c r="M46"/>
  <c r="N46" s="1"/>
  <c r="J157"/>
  <c r="M157" s="1"/>
  <c r="N157" s="1"/>
  <c r="O46" l="1"/>
  <c r="G157"/>
  <c r="O157" s="1"/>
  <c r="G65" i="1" l="1"/>
  <c r="M64"/>
  <c r="M63"/>
  <c r="M35"/>
  <c r="M33"/>
  <c r="M32"/>
  <c r="M31"/>
  <c r="M27"/>
  <c r="M24"/>
  <c r="M23"/>
  <c r="M19"/>
  <c r="M16"/>
  <c r="L64"/>
  <c r="L63"/>
  <c r="L33"/>
  <c r="L32"/>
  <c r="L31"/>
  <c r="L27"/>
  <c r="L24"/>
  <c r="L23"/>
  <c r="L16"/>
  <c r="K67"/>
  <c r="M67" s="1"/>
  <c r="K66"/>
  <c r="K65"/>
  <c r="K26"/>
  <c r="K25" s="1"/>
  <c r="K22" s="1"/>
  <c r="K21" s="1"/>
  <c r="M21" s="1"/>
  <c r="K15"/>
  <c r="M15" s="1"/>
  <c r="J67"/>
  <c r="J66"/>
  <c r="J65"/>
  <c r="J26"/>
  <c r="J25" s="1"/>
  <c r="J22" s="1"/>
  <c r="J21" s="1"/>
  <c r="J15"/>
  <c r="I63"/>
  <c r="I16"/>
  <c r="I23"/>
  <c r="I24"/>
  <c r="I26"/>
  <c r="I27"/>
  <c r="I31"/>
  <c r="I32"/>
  <c r="I33"/>
  <c r="I37"/>
  <c r="I64"/>
  <c r="H67"/>
  <c r="H66"/>
  <c r="H65"/>
  <c r="H26"/>
  <c r="H25" s="1"/>
  <c r="H22" s="1"/>
  <c r="H21" s="1"/>
  <c r="L21" s="1"/>
  <c r="H15"/>
  <c r="H68" s="1"/>
  <c r="G66"/>
  <c r="G67"/>
  <c r="G25"/>
  <c r="G22" s="1"/>
  <c r="G21" s="1"/>
  <c r="G15"/>
  <c r="G70" l="1"/>
  <c r="G68"/>
  <c r="I15"/>
  <c r="I68" s="1"/>
  <c r="I67"/>
  <c r="G36"/>
  <c r="G38" s="1"/>
  <c r="G44" s="1"/>
  <c r="M25"/>
  <c r="L26"/>
  <c r="M22"/>
  <c r="M26"/>
  <c r="I22"/>
  <c r="L22"/>
  <c r="I25"/>
  <c r="L25"/>
  <c r="I21"/>
  <c r="L67"/>
  <c r="L15"/>
  <c r="L68" s="1"/>
  <c r="K36"/>
  <c r="J36"/>
  <c r="J38" s="1"/>
  <c r="J44" s="1"/>
  <c r="H36"/>
  <c r="K38" l="1"/>
  <c r="M36"/>
  <c r="H38"/>
  <c r="L36"/>
  <c r="I36"/>
  <c r="K44" l="1"/>
  <c r="M44" s="1"/>
  <c r="M38"/>
  <c r="H44"/>
  <c r="L38"/>
  <c r="I38"/>
  <c r="L44" l="1"/>
  <c r="I44"/>
</calcChain>
</file>

<file path=xl/sharedStrings.xml><?xml version="1.0" encoding="utf-8"?>
<sst xmlns="http://schemas.openxmlformats.org/spreadsheetml/2006/main" count="614" uniqueCount="399">
  <si>
    <t>ANEXA Nr. 1</t>
  </si>
  <si>
    <t>INDICATORI</t>
  </si>
  <si>
    <t>Nr. rd.</t>
  </si>
  <si>
    <t>%</t>
  </si>
  <si>
    <t>9 = 7/5</t>
  </si>
  <si>
    <t>10 = 8/7</t>
  </si>
  <si>
    <t>6 = 5/4</t>
  </si>
  <si>
    <t>I.</t>
  </si>
  <si>
    <t>VENITURI TOTALE (rd. 1 = rd. 2 + rd. 5 + rd. 6)</t>
  </si>
  <si>
    <t>Venituri totale din exploatare, din care:</t>
  </si>
  <si>
    <t>a)</t>
  </si>
  <si>
    <t>subvenții, cf. prevederilor legale în vigoare</t>
  </si>
  <si>
    <t>b)</t>
  </si>
  <si>
    <t>transferuri, cf. prevederilor legale în vigoare</t>
  </si>
  <si>
    <t>Venituri financiare</t>
  </si>
  <si>
    <t>Venituri extraordinare</t>
  </si>
  <si>
    <t>II</t>
  </si>
  <si>
    <t>CHELTUIELI TOTALE (rd. 7 = rd. 8 + rd. 20 + rd. 21)</t>
  </si>
  <si>
    <t>Cheltuieli de exploatare, din care:</t>
  </si>
  <si>
    <t>A.</t>
  </si>
  <si>
    <t>cheltuieli cu bunuri și servicii</t>
  </si>
  <si>
    <t>B.</t>
  </si>
  <si>
    <t>cheltuieli cu impozite, taxe și vărsăminte asimilate</t>
  </si>
  <si>
    <t>C.</t>
  </si>
  <si>
    <t>cheltuieli cu personalul, din care:</t>
  </si>
  <si>
    <t>C0</t>
  </si>
  <si>
    <t>Cheltuieli de natură salarială (rd. 13 + rd. 14)</t>
  </si>
  <si>
    <t>C1</t>
  </si>
  <si>
    <t>ch. cu salariile</t>
  </si>
  <si>
    <t>C2</t>
  </si>
  <si>
    <t>bonusuri</t>
  </si>
  <si>
    <t>C3</t>
  </si>
  <si>
    <t>alte cheltuieli cu personalul, din care:</t>
  </si>
  <si>
    <t>cheltuieli cu plăți compensatorii aferente disponibilizărilor de personal</t>
  </si>
  <si>
    <t>C4</t>
  </si>
  <si>
    <t>Cheltuieli aferente contractului de mandat și a altor organe de conducere și control, comisii și comitete</t>
  </si>
  <si>
    <t>C5</t>
  </si>
  <si>
    <t>Cheltuieli cu contribuțiile datorate de angajator</t>
  </si>
  <si>
    <t>D.</t>
  </si>
  <si>
    <t>alte cheltuieli de exploatare</t>
  </si>
  <si>
    <t>Cheltuieli financiare</t>
  </si>
  <si>
    <t>Cheltuieli extraordinare</t>
  </si>
  <si>
    <t>III</t>
  </si>
  <si>
    <t>REZULTATUL BRUT (profit/pierdere)</t>
  </si>
  <si>
    <t>IV</t>
  </si>
  <si>
    <t>IMPOZIT PE PROFIT</t>
  </si>
  <si>
    <t>V</t>
  </si>
  <si>
    <t>PROFITUL CONTABIL RĂMAS DUPĂ DEDUCEREA IMPOZITULUI PE PROFIT, din care:</t>
  </si>
  <si>
    <t>Rezerve legale</t>
  </si>
  <si>
    <t>Alte rezerve reprezentând facilități fiscale prevăzute de lege</t>
  </si>
  <si>
    <t>Acoperirea pierderilor contabile din anii precedenți</t>
  </si>
  <si>
    <t>Constituirea surselor proprii de finanțare pentru proiectele cofinanțate din împrumuturi externe, precum și pentru constituirea surselor necesare rambursării ratelor de capital, plății dobânzilor, comisioanelor și altor costuri aferente acestor împrumuturi</t>
  </si>
  <si>
    <t>Alte repartizări prevăzute de lege</t>
  </si>
  <si>
    <t>Profitul contabil rămas după deducerea sumelor de la rd. 25, 26, 27, 28, 29</t>
  </si>
  <si>
    <t>Participarea salariaților la profit în limita a 10% din profitul net, dar nu mai mult de nivelul unui salariu de bază mediu lunar realizat la nivelul operatorului economic în exercițiul financiar de referință</t>
  </si>
  <si>
    <t>Minimum 50% vărsăminte la bugetul de stat sau local în cazul regiilor autonome, ori dividende cuvenite acționarilor, în cazul societăților/ companiilor naționale și societăților cu capital integral sau majoritar de stat, din care:</t>
  </si>
  <si>
    <t>- dividende cuvenite bugetului de stat</t>
  </si>
  <si>
    <t>- dividende cuvenite bugetului local</t>
  </si>
  <si>
    <t>33a</t>
  </si>
  <si>
    <t>c)</t>
  </si>
  <si>
    <t>- dividende cuvenite altor acționari</t>
  </si>
  <si>
    <t>Profitul nerepartizat pe destinațiile prevăzute la rd. 31 - rd. 32 se repartizează la alte rezerve și constituie sursă proprie de finanțare</t>
  </si>
  <si>
    <t>VI</t>
  </si>
  <si>
    <t>VENITURI DIN FONDURI EUROPENE</t>
  </si>
  <si>
    <t>VII</t>
  </si>
  <si>
    <t>CHELTUIELI ELIGIBILE DIN FONDURI EUROPENE, din care</t>
  </si>
  <si>
    <t>cheltuieli materiale</t>
  </si>
  <si>
    <t>cheltuieli cu salariile</t>
  </si>
  <si>
    <t>cheltuieli privind prestările de servicii</t>
  </si>
  <si>
    <t>d)</t>
  </si>
  <si>
    <t>cheltuieli cu reclama și publicitate</t>
  </si>
  <si>
    <t>e)</t>
  </si>
  <si>
    <t>alte cheltuieli</t>
  </si>
  <si>
    <t>VIII</t>
  </si>
  <si>
    <t>SURSE DE FINANȚARE A INVESTIȚIILOR, din care:</t>
  </si>
  <si>
    <t>Alocații de la buget</t>
  </si>
  <si>
    <t>alocații bugetare aferente plății angajamentelor din anii anteriori</t>
  </si>
  <si>
    <t>IX</t>
  </si>
  <si>
    <t>CHELTUIELI PENTRU INVESTIȚII</t>
  </si>
  <si>
    <t>X</t>
  </si>
  <si>
    <t>DATE DE FUNDAMENTARE</t>
  </si>
  <si>
    <t>Nr. de personal prognozat la finele anului</t>
  </si>
  <si>
    <t>Nr. mediu de salariați total</t>
  </si>
  <si>
    <t>Câștigul mediu lunar pe salariat (lei/persoană) determinat pe baza cheltuielilor de natură salarială *)</t>
  </si>
  <si>
    <t>Câștigul mediu lunar pe salariat (lei/persoană) determinat pe baza cheltuielilor de natură salarială, recalculat cf. Legii anuale a bugetului de stat **)</t>
  </si>
  <si>
    <t>Productivitatea muncii în unități valorice pe total personal mediu (mii lei/persoană) (rd. 2/rd. 49)</t>
  </si>
  <si>
    <t>Productivitatea muncii în unități valorice pe total personal mediu recalculată cf. Legii anuale a bugetului de stat</t>
  </si>
  <si>
    <t>Productivitatea muncii în unități fizice pe total personal mediu (cantitate produse finite/ persoană)</t>
  </si>
  <si>
    <t>Cheltuieli totale la 1000 lei venituri totale (rd. 7/rd. 1)x1000</t>
  </si>
  <si>
    <t>Plăți restante</t>
  </si>
  <si>
    <t>Creanțe restante</t>
  </si>
  <si>
    <t>*) Rd. 50 = Rd. 154 din Anexa de fundamentare nr. 2</t>
  </si>
  <si>
    <t>**) Rd. 51 = Rd. 155 din Anexa de fundamentare nr. 2</t>
  </si>
  <si>
    <t xml:space="preserve">      CONDUCĂTORUL UNITĂȚII</t>
  </si>
  <si>
    <t>Credite pentru finanțarea activității curente (soldul rămas de rambursat)</t>
  </si>
  <si>
    <t>- de la alte entități</t>
  </si>
  <si>
    <t>- de la bugetul local</t>
  </si>
  <si>
    <t>- de la bugetul de stat</t>
  </si>
  <si>
    <t>- de la operatori cu capital privat</t>
  </si>
  <si>
    <t>- de la operatori cu capital integral/majoritar de stat</t>
  </si>
  <si>
    <t>Creanțe restante, din care:</t>
  </si>
  <si>
    <t>x</t>
  </si>
  <si>
    <t>163</t>
  </si>
  <si>
    <t>- pondere in venituri totale de exploatare = rd. 159/rd. 2</t>
  </si>
  <si>
    <t>- valoare = QPF x p</t>
  </si>
  <si>
    <t>- preț mediu (p)</t>
  </si>
  <si>
    <t>- cantitatea de produse finite (QPF)</t>
  </si>
  <si>
    <t>Elemente de calcul al productivității muncii în unități fizice, din care</t>
  </si>
  <si>
    <t>c1)</t>
  </si>
  <si>
    <t>Productivitatea muncii în unități fizice pe total personal mediu (cantitate produse finite/persoană) W = QPF/rd. 153</t>
  </si>
  <si>
    <t>Câștigul mediu lunar pe salariat (lei/persoană) determinat pe baza cheltuielilor de natură salarială, recalculat cf. Legii anuale a bugetului de stat</t>
  </si>
  <si>
    <t>Câștigul mediu lunar pe salariat (lei/persoană) determinat pe baza cheltuielilor de natură salarială [(rd. 147 - rd. 93* - rd. 98)/rd. 153]/12*1000</t>
  </si>
  <si>
    <t>Nr. mediu de salariați</t>
  </si>
  <si>
    <t>Cheltuieli cu salariile (rd. 88)</t>
  </si>
  <si>
    <t>. . . . . . . . . .</t>
  </si>
  <si>
    <t>Cheltuieli de natură salarială (rd. 87), din care: **)</t>
  </si>
  <si>
    <t>146</t>
  </si>
  <si>
    <t>- alte venituri care nu se iau în calcul la determinarea productivității muncii, cf. Legii anuale a bugetului de stat</t>
  </si>
  <si>
    <t>- venituri din subvenții și transferuri</t>
  </si>
  <si>
    <t>Venituri totale din exploatare, din care: (rd. 2)</t>
  </si>
  <si>
    <t>cheltuieli nedeductibile fiscal</t>
  </si>
  <si>
    <t>venituri neimpozabile</t>
  </si>
  <si>
    <t>REZULTATUL BRUT (profit/pierdere) (rd. 1-rd. 29)</t>
  </si>
  <si>
    <t>alte cheltuieli financiare</t>
  </si>
  <si>
    <t>aferente creditelor pentru activitatea curentă</t>
  </si>
  <si>
    <t>b2)</t>
  </si>
  <si>
    <t>aferente creditelor pentru investiții</t>
  </si>
  <si>
    <t>b1)</t>
  </si>
  <si>
    <t>cheltuieli din diferențe de curs valutar, din care:</t>
  </si>
  <si>
    <t>a2)</t>
  </si>
  <si>
    <t>a1)</t>
  </si>
  <si>
    <t>cheltuieli privind dobânzile, din care:</t>
  </si>
  <si>
    <t>Cheltuieli financiare (rd. 132 + rd. 135 + rd. 138), din care:</t>
  </si>
  <si>
    <t>- venituri din alte provizioane</t>
  </si>
  <si>
    <t>- din deprecierea imobilizărilor corporale și a activelor circulante</t>
  </si>
  <si>
    <t>- din participarea salariaților la profit</t>
  </si>
  <si>
    <t>din anularea provizioanelor (rd. 128 + rd. 129 + rd. 1 30), din care:</t>
  </si>
  <si>
    <t>venituri din provizioane și ajustări pentru depreciere sau pierderi de valoare , din care:</t>
  </si>
  <si>
    <t>f2)</t>
  </si>
  <si>
    <t>- provizioane in legătura cu contractul de mandat</t>
  </si>
  <si>
    <t>-provizioane privind participarea la profit a salariaților</t>
  </si>
  <si>
    <t>cheltuieli privind ajustările și provizioanele</t>
  </si>
  <si>
    <t>f1)</t>
  </si>
  <si>
    <t>ajustări și deprecieri pentru pierdere de valoare și provizioane (rd. 123-rd. 126), din care:</t>
  </si>
  <si>
    <t>f)</t>
  </si>
  <si>
    <t>ch. cu amortizarea imobilizărilor corporale și necorporale</t>
  </si>
  <si>
    <t>cheltuieli aferente transferurilor pentru plata personalului</t>
  </si>
  <si>
    <t>cheltuieli privind activele imobilizate</t>
  </si>
  <si>
    <t>- către alți creditori</t>
  </si>
  <si>
    <t>- către bugetul general consolidat</t>
  </si>
  <si>
    <t>cheltuieli cu majorări și penalități (rd. 122 + rd. 123), din care:</t>
  </si>
  <si>
    <t>D. Alte cheltuieli de exploatare (rd. 115 + rd. 118 + rd. 119 + rd. 120 + rd. 121 + rd. 122), din care:</t>
  </si>
  <si>
    <t>d) pentru alte comisii și comitete constituite potrivit legii</t>
  </si>
  <si>
    <t>c) pentru AGA și cenzori</t>
  </si>
  <si>
    <t>- componenta variabilă</t>
  </si>
  <si>
    <t>- componenta fixă</t>
  </si>
  <si>
    <t>b) pentru consiliul de administrație/consiliul de supraveghere, din care:</t>
  </si>
  <si>
    <t>a) pentru directori/directorat</t>
  </si>
  <si>
    <t>Cheltuieli aferente contractului de mandat și a altor organe de conducere și control, comisii și comitete (rd. 105 + rd. 108 + rd. 111 + rd. 112), din care:</t>
  </si>
  <si>
    <t>c) cheltuieli de natură salarială aferente restructurării, privatizării, administrator special, alte comisii și comitete</t>
  </si>
  <si>
    <t>b) ch. cu drepturile salariale cuvenite în baza unor hotărâri judecătorești</t>
  </si>
  <si>
    <t>a) ch. cu plățile compensatorii aferente disponibilizărilor de personal</t>
  </si>
  <si>
    <t>Alte cheltuieli cu personalul (rd. 101 + rd. 102 + rd. 103), din care:</t>
  </si>
  <si>
    <t>e) alte cheltuieli conform CCM.</t>
  </si>
  <si>
    <t>d) ch. privind participarea salariaților la profitul obținut în anul precedent</t>
  </si>
  <si>
    <t>c) vouchere de vacanță;</t>
  </si>
  <si>
    <t>b) tichete de masă;</t>
  </si>
  <si>
    <t>95</t>
  </si>
  <si>
    <t>- tichete cadou pentru cheltuieli sociale potrivit Legii nr. 193/2006, cu modificările ulterioare;</t>
  </si>
  <si>
    <t>94</t>
  </si>
  <si>
    <t>- tichete de creșă, cf. Legii nr. 193/2006, cu modificările ulterioare;</t>
  </si>
  <si>
    <t>a) cheltuieli sociale prevăzute la art. 25 din Legea nr. 227/2015 privind Codul fiscal(*, cu modificările și completările ulterioare, din care:</t>
  </si>
  <si>
    <t>Bonusuri (rd. 93 + rd. 96 + rd. 97 + rd. 98 + rd. 99), din care:</t>
  </si>
  <si>
    <t>c) alte bonificații (conform CCM) '</t>
  </si>
  <si>
    <t>b) sporuri, prime și alte bonificații aferente salariului de bază (conform CCM)</t>
  </si>
  <si>
    <t>a) salarii de bază</t>
  </si>
  <si>
    <t>Cheltuieli cu salariile (rd. 89 + rd. 90 + rd. 91), din care:</t>
  </si>
  <si>
    <t>Cheltuieli de natură salarială (rd. 88 + rd. 92)</t>
  </si>
  <si>
    <t>C. Cheltuieli cu personalul (rd. 87 + rd. 100 + rd. 104 + rd. 113), din care:</t>
  </si>
  <si>
    <t>cheltuieli cu alte taxe și impozite</t>
  </si>
  <si>
    <t>ch. cu taxa de mediu</t>
  </si>
  <si>
    <t>ch. cu taxa de autorizare</t>
  </si>
  <si>
    <t>ch. cu taxa de licență</t>
  </si>
  <si>
    <t>ch. cu redevența pentru concesionarea bunurilor publice și resursele minerale</t>
  </si>
  <si>
    <t>ch. cu taxa pt. activitatea de exploatare a resurselor minerale</t>
  </si>
  <si>
    <t>B Cheltuieli cu impozite, taxe și vărsăminte asimilate (rd. 80 + rd. 81 + rd. 82 + rd. 83 + rd. 84 + rd. 85), din care:</t>
  </si>
  <si>
    <t>j)</t>
  </si>
  <si>
    <t>cheltuieli cu anunțurile privind licitațiile și alte anunțuri</t>
  </si>
  <si>
    <t>i7)</t>
  </si>
  <si>
    <t>cheltuieli privind recrutarea și plasarea personalului de conducere cf. Ordonanței de urgentă a Guvernului nr. 109/2011</t>
  </si>
  <si>
    <t>i6)</t>
  </si>
  <si>
    <t>cheltuieli cu prestațiile efectuate de filiale</t>
  </si>
  <si>
    <t>i5)</t>
  </si>
  <si>
    <t>- aferente bunurilor de natura domeniului public</t>
  </si>
  <si>
    <t>cheltuieli cu reevaluarea imobilizărilor corporale și necorporale, din care:</t>
  </si>
  <si>
    <t>i4)</t>
  </si>
  <si>
    <t>cheltuieli cu pregătirea profesională</t>
  </si>
  <si>
    <t>i3)</t>
  </si>
  <si>
    <t>cheltuieli privind întreținerea și funcționarea tehnicii de calcul</t>
  </si>
  <si>
    <t>i2)</t>
  </si>
  <si>
    <t>cheltuieli de asigurare și pază</t>
  </si>
  <si>
    <t>i1)</t>
  </si>
  <si>
    <t>alte cheltuieli cu serviciile executate de terți, din care:</t>
  </si>
  <si>
    <t>i)</t>
  </si>
  <si>
    <t>cheltuieli cu serviciile bancare și asimilate</t>
  </si>
  <si>
    <t>h)</t>
  </si>
  <si>
    <t>cheltuieli poștale și taxe de telecomunicații</t>
  </si>
  <si>
    <t>g)</t>
  </si>
  <si>
    <t>-externa</t>
  </si>
  <si>
    <t>-interna</t>
  </si>
  <si>
    <t>64</t>
  </si>
  <si>
    <t>- cheltuieli cu diurna (rd. 65 + rd. 66), din care:</t>
  </si>
  <si>
    <t>cheltuieli de deplasare, detașare, transfer, din care:</t>
  </si>
  <si>
    <t>cheltuieli cu transportul de bunuri și persoane</t>
  </si>
  <si>
    <t>ch. de sponsorizare pentru alte acțiuni și activități</t>
  </si>
  <si>
    <t>d4)</t>
  </si>
  <si>
    <t>- pentru cluburile sportive</t>
  </si>
  <si>
    <t>d3)</t>
  </si>
  <si>
    <t>ch. de sponsorizare in domeniile educație, învățământ, social și sport, din care:</t>
  </si>
  <si>
    <t>d2)</t>
  </si>
  <si>
    <t>ch. de sponsorizare in domeniul medical și sănătate</t>
  </si>
  <si>
    <t>d1)</t>
  </si>
  <si>
    <t>Ch. cu sponsorizarea, potrivit O.U.G. nr. 2/2015 (rd. 58 + rd. 59 + rd. 61), din care:</t>
  </si>
  <si>
    <t>- ch. de promovare a produselor</t>
  </si>
  <si>
    <t>55</t>
  </si>
  <si>
    <t>- tichete cadou ptr. campanii de marketing, studiul pieței, promovarea pe piețe existente sau noi, potrivit Legii nr. 193/2006, cu modificările ulterioare</t>
  </si>
  <si>
    <t>54</t>
  </si>
  <si>
    <t>- tichete cadou ptr. cheltuieli de reclamă și publicitate, potrivit Legii nr. 193/2006, cu modificările ulterioare</t>
  </si>
  <si>
    <t>cheltuieli de reclamă și publicitate, din care:</t>
  </si>
  <si>
    <t>c2)</t>
  </si>
  <si>
    <t>52</t>
  </si>
  <si>
    <t>- tichete cadou potrivit Legii nr. 193/2006, cu modificările ulterioare</t>
  </si>
  <si>
    <t>cheltuieli de protocol, din care:</t>
  </si>
  <si>
    <t>cheltuieli de protocol, reclamă și publicitate (rd. 51 + rd. 53), din care:</t>
  </si>
  <si>
    <t>cheltuieli privind consultanta juridică</t>
  </si>
  <si>
    <t>cheltuieli privind comisioanele și onorariul, din care:</t>
  </si>
  <si>
    <t>cheltuieli cu colaboratorii</t>
  </si>
  <si>
    <t>Cheltuieli cu alte servicii executate de terți (rd. 47 + rd. 48 + rd. 50 + rd. 57 + rd. 62 + rd. 63 + rd. 67 + rd. 68 + rd. 69 + rd. 78), din care:</t>
  </si>
  <si>
    <t>A3</t>
  </si>
  <si>
    <t>prime de asigurare</t>
  </si>
  <si>
    <t>- către operatori cu capital privat</t>
  </si>
  <si>
    <t>- către operatori cu capital integral/majoritar de stat</t>
  </si>
  <si>
    <t>cheltuieli privind chiriile (rd. 43 + rd. 44) din care:</t>
  </si>
  <si>
    <t>cheltuieli cu întreținerea și reparațiile</t>
  </si>
  <si>
    <t>Cheltuieli privind serviciile executate de terți (rd. 41 + rd. 42 + rd. 45), din care:</t>
  </si>
  <si>
    <t>A2</t>
  </si>
  <si>
    <t>cheltuieli privind mărfurile</t>
  </si>
  <si>
    <t>cheltuieli privind energia și apa</t>
  </si>
  <si>
    <t>cheltuieli privind materialele de natura obiectelor de inventar</t>
  </si>
  <si>
    <t>cheltuieli cu combustibilii</t>
  </si>
  <si>
    <t>cheltuieli cu piesele de schimb</t>
  </si>
  <si>
    <t>cheltuieli cu materialele consumabile, din care:</t>
  </si>
  <si>
    <t>cheltuieli cu materiile prime</t>
  </si>
  <si>
    <t>Cheltuieli privind stocurile (rd. 33 + rd. 34 + rd. 37 + rd. 38 + rd. 39), din care:</t>
  </si>
  <si>
    <t>A1</t>
  </si>
  <si>
    <t>A. Cheltuieli cu bunuri și servicii (rd. 32 + rd. 40 + rd. 46), din care:</t>
  </si>
  <si>
    <t>Cheltuieli de exploatare (rd. 31 + rd. 79 + rd. 86 + rd. 120), din care:</t>
  </si>
  <si>
    <t>CHELTUIELI TOTALE (rd. 30 + rd. 136 + rd. 144)</t>
  </si>
  <si>
    <t>alte venituri financiare</t>
  </si>
  <si>
    <t>din dobânzi</t>
  </si>
  <si>
    <t>din diferențe de curs</t>
  </si>
  <si>
    <t>din investiții financiare</t>
  </si>
  <si>
    <t>din imobilizări financiare</t>
  </si>
  <si>
    <t>Venituri financiare (rd. 23 + rd. 24 + rd. 25 + rd. 26 + rd. 27), din care:</t>
  </si>
  <si>
    <t>alte venituri</t>
  </si>
  <si>
    <t>f5)</t>
  </si>
  <si>
    <t>din valorificarea certificatelor CO2</t>
  </si>
  <si>
    <t>f4)</t>
  </si>
  <si>
    <t>din subvenții pentru investiții</t>
  </si>
  <si>
    <t>f3)</t>
  </si>
  <si>
    <t>- active necorporale</t>
  </si>
  <si>
    <t>- active corporale</t>
  </si>
  <si>
    <t>din vânzarea activelor și alte operații de capital (rd. 18 + rd. 19), din care:</t>
  </si>
  <si>
    <t>din amenzi și penalități</t>
  </si>
  <si>
    <t>alte venituri din exploatare (rd. 15 + rd. 16 + rd. 19 + rd. 20 + rd. 21), din care:</t>
  </si>
  <si>
    <t>venituri aferente costului producției în curs de execuție</t>
  </si>
  <si>
    <t>din producția de imobilizări</t>
  </si>
  <si>
    <t>c2</t>
  </si>
  <si>
    <t>c1</t>
  </si>
  <si>
    <t>din subvenții și transferuri de exploatare aferente cifrei de afaceri nete (rd. 10 + rd. 11), din care:</t>
  </si>
  <si>
    <t>din vânzarea mărfurilor</t>
  </si>
  <si>
    <t>a4)</t>
  </si>
  <si>
    <t>din redevențe și chirii</t>
  </si>
  <si>
    <t>a3)</t>
  </si>
  <si>
    <t>din servicii prestate</t>
  </si>
  <si>
    <t>din vânzarea produselor</t>
  </si>
  <si>
    <t>din producția vândută (rd. 4 + rd. 5 + rd. 6 + rd. 7), din care:</t>
  </si>
  <si>
    <t>Venituri totale din exploatare (rd. 3 + rd. 8 + rd. 9 + rd. 12 + rd. 13 + rd. 14), din care:</t>
  </si>
  <si>
    <t>VENITURI TOTALE (rd. 2 + rd. 22 + rd. 28)</t>
  </si>
  <si>
    <t>6c</t>
  </si>
  <si>
    <t>6b</t>
  </si>
  <si>
    <t>6a</t>
  </si>
  <si>
    <t>3a</t>
  </si>
  <si>
    <t>Trim III</t>
  </si>
  <si>
    <t>Trim II</t>
  </si>
  <si>
    <t>Trim I</t>
  </si>
  <si>
    <t>8 = 5/3a</t>
  </si>
  <si>
    <t>7 = 6/5</t>
  </si>
  <si>
    <t>din care:</t>
  </si>
  <si>
    <t>Preliminat / Realizat</t>
  </si>
  <si>
    <t>Aprobat</t>
  </si>
  <si>
    <t>ANEXA Nr. 2</t>
  </si>
  <si>
    <t xml:space="preserve">  Detalierea indicatorilor economico-financiari prevăzuți în bugetul de venitul</t>
  </si>
  <si>
    <t xml:space="preserve">           </t>
  </si>
  <si>
    <t>mii lei</t>
  </si>
  <si>
    <t xml:space="preserve"> -mii lei-</t>
  </si>
  <si>
    <t>f1.1</t>
  </si>
  <si>
    <t>f1.2</t>
  </si>
  <si>
    <t>f2.1</t>
  </si>
  <si>
    <t>*) În limita prevăzută la art. 25 alin. (3) lit. b din Legea nr. 227/2015 privind Codul fiscal, cu modificările și completările ulterioare</t>
  </si>
  <si>
    <t>**) Se vor evidenția distinct sumele care nu se iau în calcul la determinarea creșterii câștigului mediu brut lunar, prevăzute în Legea anuală</t>
  </si>
  <si>
    <t xml:space="preserve"> a bugetului de stat.</t>
  </si>
  <si>
    <t xml:space="preserve">            și cheltuieli și repartizarea pe trimestre a acestora</t>
  </si>
  <si>
    <t>ANEXA Nr. 3</t>
  </si>
  <si>
    <t>Nr. crt.</t>
  </si>
  <si>
    <t>Indicatori</t>
  </si>
  <si>
    <t>% 4 = 3/2</t>
  </si>
  <si>
    <t>% 7 = 6/5</t>
  </si>
  <si>
    <t>Realizat</t>
  </si>
  <si>
    <t>Venituri totale (rd. 1 + rd. 2 + rd. 3)*), din care:</t>
  </si>
  <si>
    <t>Venituri din exploatare*)</t>
  </si>
  <si>
    <t>2.</t>
  </si>
  <si>
    <t>3.</t>
  </si>
  <si>
    <t xml:space="preserve">               Gradul de realizare a veniturilor totale</t>
  </si>
  <si>
    <t>ANEXA Nr. 4</t>
  </si>
  <si>
    <t>Data finalizării investiției</t>
  </si>
  <si>
    <t>Valoare</t>
  </si>
  <si>
    <t>Realizat/ Preliminat</t>
  </si>
  <si>
    <t>Surse proprii, din care:</t>
  </si>
  <si>
    <t>a) - amortizare</t>
  </si>
  <si>
    <t>b) - profit</t>
  </si>
  <si>
    <t>Credite bancare, din care:</t>
  </si>
  <si>
    <t>a) - interne</t>
  </si>
  <si>
    <t>b) - externe</t>
  </si>
  <si>
    <t>Alte surse, din care:</t>
  </si>
  <si>
    <t>- (denumire sursă)</t>
  </si>
  <si>
    <t>CHELTUIELI PENTRU INVESTIȚII, din care:</t>
  </si>
  <si>
    <t>Investiții în curs, din care:</t>
  </si>
  <si>
    <t>a) pentru bunurile proprietatea privata a operatorului economic:</t>
  </si>
  <si>
    <t>- (denumire obiectiv)</t>
  </si>
  <si>
    <t>b) pentru bunurile de natura domeniului public al statului sau al unității administrativ teritoriale:</t>
  </si>
  <si>
    <t>c) pentru bunurile de natura domeniului privat al statului sau al unității administrativ teritoriale:</t>
  </si>
  <si>
    <t>d) pentru bunurile luate în concesiune, închiriate sau în locație de gestiune, exclusiv cele din domeniul public sau privat al statului sau al unității administrativ teritoriale:</t>
  </si>
  <si>
    <t>Investiții noi, din care:</t>
  </si>
  <si>
    <t>Investiții efectuate la imobilizările corporale existente (modernizări), din care:</t>
  </si>
  <si>
    <t>Dotări (alte achiziții de imobilizări corporale)</t>
  </si>
  <si>
    <t>Rambursări de rate aferente creditelor pentru investiții, din care:</t>
  </si>
  <si>
    <t xml:space="preserve">            Programul de investiții, dotări și sursele de finanțare</t>
  </si>
  <si>
    <t>ANEXA Nr. 5</t>
  </si>
  <si>
    <t>Măsuri de îmbunătățire a rezultatului brut și de reducere a plăților restante</t>
  </si>
  <si>
    <t>Măsuri</t>
  </si>
  <si>
    <t>Termen de realizare</t>
  </si>
  <si>
    <t>An precedent (N-1)</t>
  </si>
  <si>
    <t>An curent (N)</t>
  </si>
  <si>
    <t>An N+1</t>
  </si>
  <si>
    <t>An N+2</t>
  </si>
  <si>
    <t>Preliminat/Realizat</t>
  </si>
  <si>
    <t>Influențe (+/-)</t>
  </si>
  <si>
    <t>Rezultat brut (+/-)</t>
  </si>
  <si>
    <t>Rezultat brut</t>
  </si>
  <si>
    <t>Pct. I</t>
  </si>
  <si>
    <t>Măsura 1 . . .</t>
  </si>
  <si>
    <t>Măsura 2 . . .</t>
  </si>
  <si>
    <t>Măsura n . . .</t>
  </si>
  <si>
    <t>TOTAL pct. I</t>
  </si>
  <si>
    <t>Pct. II</t>
  </si>
  <si>
    <t>Cauze care diminuează efectul măsurilor prevăzute la pct. I</t>
  </si>
  <si>
    <t>Cauza 1 . . .</t>
  </si>
  <si>
    <t>Cauza 2 . . .</t>
  </si>
  <si>
    <t>TOTAL pct. II</t>
  </si>
  <si>
    <t>Pct. III</t>
  </si>
  <si>
    <t>TOTAL GENERAL pct. I + pct. II</t>
  </si>
  <si>
    <t>Cauza n  . . .</t>
  </si>
  <si>
    <t xml:space="preserve">          Măsuri de îmbunătățire a rezultatului brut și de reducere a plăților restante</t>
  </si>
  <si>
    <t>Estimări an 2021</t>
  </si>
  <si>
    <t>Popa Mircea</t>
  </si>
  <si>
    <t>Imre Tiberiu</t>
  </si>
  <si>
    <t>AN 2019</t>
  </si>
  <si>
    <t>Director</t>
  </si>
  <si>
    <t>Dir.Economic</t>
  </si>
  <si>
    <t>an 2021</t>
  </si>
  <si>
    <t>I</t>
  </si>
  <si>
    <t>Autogunoiera compactoare</t>
  </si>
  <si>
    <t>maturator stradal</t>
  </si>
  <si>
    <t>Productivitatea muncii în unități valorice pe total personal mediu (mii lei/persoană) (rd. 2/rd.153)</t>
  </si>
  <si>
    <t>BUGETUL DE VENITURI SI CHELTUIELI pe anul 2020</t>
  </si>
  <si>
    <t>Realizat in 2019</t>
  </si>
  <si>
    <t>Propuneri 2020</t>
  </si>
  <si>
    <t>Estimări an 2022</t>
  </si>
  <si>
    <t>Realizat an 2018</t>
  </si>
  <si>
    <t>Prevederi an precedent (2019)</t>
  </si>
  <si>
    <t>conf. HCL70/25.04.2019</t>
  </si>
  <si>
    <t>Propuneri an curent (2020)</t>
  </si>
  <si>
    <t>AN 2020</t>
  </si>
  <si>
    <t>Prevederi an 2018</t>
  </si>
  <si>
    <t>Prevederi an precedent 2019</t>
  </si>
  <si>
    <t>an precedent 2019</t>
  </si>
  <si>
    <t>an curent 2020</t>
  </si>
  <si>
    <t>an 2022</t>
  </si>
</sst>
</file>

<file path=xl/styles.xml><?xml version="1.0" encoding="utf-8"?>
<styleSheet xmlns="http://schemas.openxmlformats.org/spreadsheetml/2006/main">
  <numFmts count="1">
    <numFmt numFmtId="164" formatCode="#,##0.00_ ;\-#,##0.00\ "/>
  </numFmts>
  <fonts count="19">
    <font>
      <sz val="11"/>
      <color theme="1"/>
      <name val="Calibri"/>
      <family val="2"/>
      <charset val="238"/>
      <scheme val="minor"/>
    </font>
    <font>
      <sz val="13"/>
      <color rgb="FF444444"/>
      <name val="Calibri"/>
      <family val="2"/>
      <scheme val="minor"/>
    </font>
    <font>
      <b/>
      <sz val="13"/>
      <color rgb="FF2A76A7"/>
      <name val="Calibri"/>
      <family val="2"/>
      <scheme val="minor"/>
    </font>
    <font>
      <sz val="18"/>
      <color theme="1"/>
      <name val="Calibri"/>
      <family val="2"/>
      <scheme val="minor"/>
    </font>
    <font>
      <sz val="19"/>
      <color theme="1"/>
      <name val="Calibri"/>
      <family val="2"/>
      <scheme val="minor"/>
    </font>
    <font>
      <b/>
      <sz val="13"/>
      <color rgb="FF222222"/>
      <name val="Calibri"/>
      <family val="2"/>
      <scheme val="minor"/>
    </font>
    <font>
      <sz val="11"/>
      <color rgb="FF444444"/>
      <name val="Calibri"/>
      <family val="2"/>
      <scheme val="minor"/>
    </font>
    <font>
      <sz val="15"/>
      <color theme="1"/>
      <name val="Calibri"/>
      <family val="2"/>
      <scheme val="minor"/>
    </font>
    <font>
      <b/>
      <sz val="13"/>
      <color theme="4"/>
      <name val="Calibri"/>
      <family val="2"/>
      <scheme val="minor"/>
    </font>
    <font>
      <sz val="16"/>
      <color theme="1"/>
      <name val="Calibri"/>
      <family val="2"/>
      <charset val="238"/>
      <scheme val="minor"/>
    </font>
    <font>
      <sz val="16"/>
      <color theme="1"/>
      <name val="Calibri"/>
      <family val="2"/>
      <scheme val="minor"/>
    </font>
    <font>
      <sz val="10.5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3"/>
      <color theme="4"/>
      <name val="Calibri"/>
      <family val="2"/>
      <charset val="238"/>
      <scheme val="minor"/>
    </font>
    <font>
      <sz val="18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38"/>
      <scheme val="minor"/>
    </font>
    <font>
      <b/>
      <sz val="13"/>
      <color rgb="FF444444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53">
    <xf numFmtId="0" fontId="0" fillId="0" borderId="0" xfId="0"/>
    <xf numFmtId="0" fontId="1" fillId="0" borderId="0" xfId="0" applyFont="1"/>
    <xf numFmtId="0" fontId="1" fillId="0" borderId="0" xfId="0" applyFont="1" applyAlignment="1">
      <alignment horizontal="left" vertical="top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 vertical="top"/>
    </xf>
    <xf numFmtId="0" fontId="5" fillId="0" borderId="0" xfId="0" applyFont="1" applyAlignment="1">
      <alignment horizontal="left" wrapText="1" indent="1"/>
    </xf>
    <xf numFmtId="0" fontId="0" fillId="0" borderId="0" xfId="0" applyAlignment="1">
      <alignment horizontal="center"/>
    </xf>
    <xf numFmtId="0" fontId="6" fillId="0" borderId="0" xfId="0" applyFont="1"/>
    <xf numFmtId="0" fontId="0" fillId="0" borderId="0" xfId="0"/>
    <xf numFmtId="0" fontId="6" fillId="2" borderId="1" xfId="0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/>
    </xf>
    <xf numFmtId="0" fontId="6" fillId="2" borderId="1" xfId="0" applyFont="1" applyFill="1" applyBorder="1" applyAlignment="1">
      <alignment vertical="center" wrapText="1"/>
    </xf>
    <xf numFmtId="0" fontId="6" fillId="0" borderId="0" xfId="0" applyFont="1" applyAlignment="1">
      <alignment horizontal="left"/>
    </xf>
    <xf numFmtId="0" fontId="7" fillId="0" borderId="0" xfId="0" applyFont="1"/>
    <xf numFmtId="0" fontId="8" fillId="0" borderId="0" xfId="0" applyFont="1" applyAlignment="1">
      <alignment horizontal="right"/>
    </xf>
    <xf numFmtId="0" fontId="9" fillId="0" borderId="0" xfId="0" applyFont="1"/>
    <xf numFmtId="0" fontId="10" fillId="0" borderId="0" xfId="0" applyFont="1"/>
    <xf numFmtId="0" fontId="9" fillId="0" borderId="0" xfId="0" applyFont="1" applyAlignment="1">
      <alignment horizontal="left"/>
    </xf>
    <xf numFmtId="0" fontId="8" fillId="0" borderId="0" xfId="0" applyFont="1" applyAlignment="1">
      <alignment horizontal="center"/>
    </xf>
    <xf numFmtId="0" fontId="1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vertical="center" wrapText="1"/>
    </xf>
    <xf numFmtId="0" fontId="12" fillId="0" borderId="0" xfId="0" applyFont="1"/>
    <xf numFmtId="0" fontId="13" fillId="0" borderId="0" xfId="0" applyFont="1"/>
    <xf numFmtId="0" fontId="14" fillId="0" borderId="0" xfId="0" applyFont="1"/>
    <xf numFmtId="0" fontId="15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left" vertical="center" wrapText="1"/>
    </xf>
    <xf numFmtId="0" fontId="6" fillId="2" borderId="1" xfId="0" applyFont="1" applyFill="1" applyBorder="1" applyAlignment="1">
      <alignment vertical="center" wrapText="1"/>
    </xf>
    <xf numFmtId="0" fontId="15" fillId="0" borderId="1" xfId="0" applyFont="1" applyBorder="1" applyAlignment="1">
      <alignment horizontal="center" vertical="center" wrapText="1"/>
    </xf>
    <xf numFmtId="1" fontId="6" fillId="2" borderId="1" xfId="0" applyNumberFormat="1" applyFont="1" applyFill="1" applyBorder="1" applyAlignment="1">
      <alignment vertical="center" wrapText="1"/>
    </xf>
    <xf numFmtId="10" fontId="0" fillId="0" borderId="0" xfId="0" applyNumberFormat="1"/>
    <xf numFmtId="10" fontId="6" fillId="2" borderId="1" xfId="0" applyNumberFormat="1" applyFont="1" applyFill="1" applyBorder="1" applyAlignment="1">
      <alignment horizontal="center" vertical="center" wrapText="1"/>
    </xf>
    <xf numFmtId="10" fontId="6" fillId="2" borderId="1" xfId="0" applyNumberFormat="1" applyFont="1" applyFill="1" applyBorder="1" applyAlignment="1">
      <alignment vertical="center" wrapText="1"/>
    </xf>
    <xf numFmtId="10" fontId="0" fillId="2" borderId="1" xfId="0" applyNumberFormat="1" applyFill="1" applyBorder="1" applyAlignment="1">
      <alignment vertical="center"/>
    </xf>
    <xf numFmtId="2" fontId="6" fillId="2" borderId="1" xfId="0" applyNumberFormat="1" applyFont="1" applyFill="1" applyBorder="1" applyAlignment="1">
      <alignment vertical="center" wrapText="1"/>
    </xf>
    <xf numFmtId="9" fontId="11" fillId="0" borderId="1" xfId="0" applyNumberFormat="1" applyFont="1" applyBorder="1" applyAlignment="1">
      <alignment vertical="center" wrapText="1"/>
    </xf>
    <xf numFmtId="164" fontId="11" fillId="0" borderId="1" xfId="0" applyNumberFormat="1" applyFont="1" applyBorder="1" applyAlignment="1">
      <alignment vertical="center" wrapText="1"/>
    </xf>
    <xf numFmtId="164" fontId="11" fillId="0" borderId="1" xfId="0" applyNumberFormat="1" applyFont="1" applyBorder="1" applyAlignment="1">
      <alignment horizontal="center" vertical="center" wrapText="1"/>
    </xf>
    <xf numFmtId="10" fontId="15" fillId="0" borderId="1" xfId="0" applyNumberFormat="1" applyFont="1" applyBorder="1" applyAlignment="1">
      <alignment horizontal="center" vertical="center" wrapText="1"/>
    </xf>
    <xf numFmtId="14" fontId="15" fillId="0" borderId="1" xfId="0" applyNumberFormat="1" applyFont="1" applyBorder="1" applyAlignment="1">
      <alignment horizontal="center" vertical="center" wrapText="1"/>
    </xf>
    <xf numFmtId="0" fontId="17" fillId="0" borderId="0" xfId="0" applyFont="1"/>
    <xf numFmtId="0" fontId="16" fillId="0" borderId="0" xfId="0" applyFont="1"/>
    <xf numFmtId="0" fontId="6" fillId="2" borderId="1" xfId="0" applyFont="1" applyFill="1" applyBorder="1" applyAlignment="1">
      <alignment vertical="center" wrapText="1"/>
    </xf>
    <xf numFmtId="10" fontId="11" fillId="0" borderId="1" xfId="0" applyNumberFormat="1" applyFont="1" applyBorder="1" applyAlignment="1">
      <alignment vertical="center" wrapText="1"/>
    </xf>
    <xf numFmtId="9" fontId="6" fillId="2" borderId="1" xfId="0" applyNumberFormat="1" applyFont="1" applyFill="1" applyBorder="1" applyAlignment="1">
      <alignment vertical="center" wrapText="1"/>
    </xf>
    <xf numFmtId="0" fontId="11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8" fillId="0" borderId="0" xfId="0" applyFont="1"/>
    <xf numFmtId="0" fontId="6" fillId="2" borderId="1" xfId="0" applyFont="1" applyFill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10" fontId="6" fillId="2" borderId="1" xfId="0" applyNumberFormat="1" applyFont="1" applyFill="1" applyBorder="1" applyAlignment="1">
      <alignment horizontal="center" vertical="center" wrapText="1"/>
    </xf>
    <xf numFmtId="0" fontId="11" fillId="0" borderId="1" xfId="0" applyFont="1" applyBorder="1" applyAlignment="1">
      <alignment vertical="center" wrapText="1"/>
    </xf>
    <xf numFmtId="0" fontId="11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390524</xdr:colOff>
      <xdr:row>9</xdr:row>
      <xdr:rowOff>117303</xdr:rowOff>
    </xdr:to>
    <xdr:pic>
      <xdr:nvPicPr>
        <xdr:cNvPr id="410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0" y="0"/>
          <a:ext cx="6943724" cy="2079453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10</xdr:col>
      <xdr:colOff>209550</xdr:colOff>
      <xdr:row>9</xdr:row>
      <xdr:rowOff>142210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0" y="1"/>
          <a:ext cx="6677025" cy="1999584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1000125</xdr:colOff>
      <xdr:row>8</xdr:row>
      <xdr:rowOff>187283</xdr:rowOff>
    </xdr:to>
    <xdr:pic>
      <xdr:nvPicPr>
        <xdr:cNvPr id="205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0" y="0"/>
          <a:ext cx="6096000" cy="1825583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495299</xdr:colOff>
      <xdr:row>9</xdr:row>
      <xdr:rowOff>102274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0" y="0"/>
          <a:ext cx="6543674" cy="1959649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11</xdr:col>
      <xdr:colOff>47625</xdr:colOff>
      <xdr:row>9</xdr:row>
      <xdr:rowOff>119390</xdr:rowOff>
    </xdr:to>
    <xdr:pic>
      <xdr:nvPicPr>
        <xdr:cNvPr id="51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0" y="1"/>
          <a:ext cx="6600825" cy="1976764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Temă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M80"/>
  <sheetViews>
    <sheetView tabSelected="1" topLeftCell="A16" workbookViewId="0">
      <selection activeCell="G28" sqref="G28"/>
    </sheetView>
  </sheetViews>
  <sheetFormatPr defaultRowHeight="15"/>
  <cols>
    <col min="1" max="1" width="3.5703125" customWidth="1"/>
    <col min="2" max="2" width="2.7109375" customWidth="1"/>
    <col min="3" max="3" width="2.28515625" customWidth="1"/>
    <col min="4" max="4" width="3" customWidth="1"/>
    <col min="5" max="5" width="51.140625" customWidth="1"/>
    <col min="6" max="6" width="3.7109375" customWidth="1"/>
    <col min="7" max="7" width="11.42578125" customWidth="1"/>
    <col min="8" max="8" width="11" customWidth="1"/>
    <col min="9" max="9" width="9.42578125" style="29" customWidth="1"/>
    <col min="10" max="11" width="7.85546875" customWidth="1"/>
    <col min="12" max="12" width="9.42578125" customWidth="1"/>
    <col min="13" max="13" width="8.140625" customWidth="1"/>
  </cols>
  <sheetData>
    <row r="1" spans="1:13">
      <c r="A1" s="8"/>
      <c r="B1" s="8"/>
      <c r="C1" s="8"/>
      <c r="J1" s="8"/>
    </row>
    <row r="2" spans="1:13" ht="17.25">
      <c r="A2" s="2"/>
      <c r="B2" s="8"/>
      <c r="C2" s="8"/>
    </row>
    <row r="3" spans="1:13" ht="17.25">
      <c r="A3" s="39"/>
      <c r="B3" s="40"/>
      <c r="C3" s="40"/>
      <c r="D3" s="40"/>
      <c r="E3" s="40"/>
    </row>
    <row r="4" spans="1:13" ht="17.25">
      <c r="A4" s="39"/>
      <c r="B4" s="40"/>
      <c r="C4" s="40"/>
      <c r="D4" s="40"/>
      <c r="E4" s="40"/>
    </row>
    <row r="5" spans="1:13" ht="17.25">
      <c r="A5" s="39"/>
      <c r="B5" s="40"/>
      <c r="C5" s="40"/>
      <c r="D5" s="40"/>
      <c r="E5" s="40"/>
    </row>
    <row r="8" spans="1:13" ht="23.25">
      <c r="C8" s="3"/>
    </row>
    <row r="9" spans="1:13" ht="17.25">
      <c r="F9" s="6"/>
      <c r="L9" s="10" t="s">
        <v>0</v>
      </c>
    </row>
    <row r="10" spans="1:13" ht="24.75">
      <c r="E10" s="4" t="s">
        <v>385</v>
      </c>
    </row>
    <row r="11" spans="1:13">
      <c r="M11" s="7" t="s">
        <v>304</v>
      </c>
    </row>
    <row r="12" spans="1:13">
      <c r="A12" s="48"/>
      <c r="B12" s="48"/>
      <c r="C12" s="48"/>
      <c r="D12" s="48" t="s">
        <v>1</v>
      </c>
      <c r="E12" s="48"/>
      <c r="F12" s="48" t="s">
        <v>2</v>
      </c>
      <c r="G12" s="48" t="s">
        <v>386</v>
      </c>
      <c r="H12" s="48" t="s">
        <v>387</v>
      </c>
      <c r="I12" s="49" t="s">
        <v>3</v>
      </c>
      <c r="J12" s="48" t="s">
        <v>374</v>
      </c>
      <c r="K12" s="48" t="s">
        <v>388</v>
      </c>
      <c r="L12" s="48" t="s">
        <v>3</v>
      </c>
      <c r="M12" s="48"/>
    </row>
    <row r="13" spans="1:13" ht="61.5" customHeight="1">
      <c r="A13" s="48"/>
      <c r="B13" s="48"/>
      <c r="C13" s="48"/>
      <c r="D13" s="48"/>
      <c r="E13" s="48"/>
      <c r="F13" s="48"/>
      <c r="G13" s="48"/>
      <c r="H13" s="48"/>
      <c r="I13" s="49"/>
      <c r="J13" s="48"/>
      <c r="K13" s="48"/>
      <c r="L13" s="9" t="s">
        <v>4</v>
      </c>
      <c r="M13" s="9" t="s">
        <v>5</v>
      </c>
    </row>
    <row r="14" spans="1:13" ht="30.75" customHeight="1">
      <c r="A14" s="9">
        <v>0</v>
      </c>
      <c r="B14" s="48">
        <v>1</v>
      </c>
      <c r="C14" s="48"/>
      <c r="D14" s="48">
        <v>2</v>
      </c>
      <c r="E14" s="48"/>
      <c r="F14" s="9">
        <v>3</v>
      </c>
      <c r="G14" s="9">
        <v>4</v>
      </c>
      <c r="H14" s="9">
        <v>5</v>
      </c>
      <c r="I14" s="30" t="s">
        <v>6</v>
      </c>
      <c r="J14" s="9">
        <v>7</v>
      </c>
      <c r="K14" s="9">
        <v>8</v>
      </c>
      <c r="L14" s="9">
        <v>9</v>
      </c>
      <c r="M14" s="9">
        <v>10</v>
      </c>
    </row>
    <row r="15" spans="1:13">
      <c r="A15" s="9" t="s">
        <v>7</v>
      </c>
      <c r="B15" s="9"/>
      <c r="C15" s="9"/>
      <c r="D15" s="47" t="s">
        <v>8</v>
      </c>
      <c r="E15" s="47"/>
      <c r="F15" s="9">
        <v>1</v>
      </c>
      <c r="G15" s="11">
        <f>G16+G19+G20</f>
        <v>3876</v>
      </c>
      <c r="H15" s="26">
        <f>H16+H19+H20</f>
        <v>3521</v>
      </c>
      <c r="I15" s="31">
        <f>H15/G15</f>
        <v>0.9084107327141383</v>
      </c>
      <c r="J15" s="26">
        <f>J16+J19+J20</f>
        <v>3726</v>
      </c>
      <c r="K15" s="26">
        <f>K16+K19+K20</f>
        <v>3827</v>
      </c>
      <c r="L15" s="31">
        <f>J15/H15</f>
        <v>1.0582220959954558</v>
      </c>
      <c r="M15" s="31">
        <f>K15/J15</f>
        <v>1.0271068169618893</v>
      </c>
    </row>
    <row r="16" spans="1:13">
      <c r="A16" s="48"/>
      <c r="B16" s="9">
        <v>1</v>
      </c>
      <c r="C16" s="9"/>
      <c r="D16" s="47" t="s">
        <v>9</v>
      </c>
      <c r="E16" s="47"/>
      <c r="F16" s="9">
        <v>2</v>
      </c>
      <c r="G16" s="11">
        <v>3876</v>
      </c>
      <c r="H16" s="26">
        <v>3521</v>
      </c>
      <c r="I16" s="31">
        <f t="shared" ref="I16:I67" si="0">H16/G16</f>
        <v>0.9084107327141383</v>
      </c>
      <c r="J16" s="26">
        <v>3700</v>
      </c>
      <c r="K16" s="26">
        <v>3800</v>
      </c>
      <c r="L16" s="31">
        <f>J16/H16</f>
        <v>1.0508378301618859</v>
      </c>
      <c r="M16" s="31">
        <f>K16/J16</f>
        <v>1.027027027027027</v>
      </c>
    </row>
    <row r="17" spans="1:13" ht="16.5" customHeight="1">
      <c r="A17" s="48"/>
      <c r="B17" s="9"/>
      <c r="C17" s="9"/>
      <c r="D17" s="11" t="s">
        <v>10</v>
      </c>
      <c r="E17" s="11" t="s">
        <v>11</v>
      </c>
      <c r="F17" s="9">
        <v>3</v>
      </c>
      <c r="G17" s="41">
        <v>0</v>
      </c>
      <c r="H17" s="41">
        <v>0</v>
      </c>
      <c r="I17" s="41">
        <v>0</v>
      </c>
      <c r="J17" s="41">
        <v>0</v>
      </c>
      <c r="K17" s="41">
        <v>0</v>
      </c>
      <c r="L17" s="41">
        <v>0</v>
      </c>
      <c r="M17" s="41">
        <v>0</v>
      </c>
    </row>
    <row r="18" spans="1:13" ht="15" customHeight="1">
      <c r="A18" s="48"/>
      <c r="B18" s="9"/>
      <c r="C18" s="9"/>
      <c r="D18" s="11" t="s">
        <v>12</v>
      </c>
      <c r="E18" s="11" t="s">
        <v>13</v>
      </c>
      <c r="F18" s="9">
        <v>4</v>
      </c>
      <c r="G18" s="41">
        <v>0</v>
      </c>
      <c r="H18" s="41">
        <v>0</v>
      </c>
      <c r="I18" s="41">
        <v>0</v>
      </c>
      <c r="J18" s="41">
        <v>0</v>
      </c>
      <c r="K18" s="41">
        <v>0</v>
      </c>
      <c r="L18" s="41">
        <v>0</v>
      </c>
      <c r="M18" s="41">
        <v>0</v>
      </c>
    </row>
    <row r="19" spans="1:13">
      <c r="A19" s="48"/>
      <c r="B19" s="9">
        <v>2</v>
      </c>
      <c r="C19" s="9"/>
      <c r="D19" s="47" t="s">
        <v>14</v>
      </c>
      <c r="E19" s="47"/>
      <c r="F19" s="9">
        <v>5</v>
      </c>
      <c r="G19" s="11">
        <v>0</v>
      </c>
      <c r="H19" s="26">
        <v>0</v>
      </c>
      <c r="I19" s="31">
        <v>0</v>
      </c>
      <c r="J19" s="26">
        <v>26</v>
      </c>
      <c r="K19" s="26">
        <v>27</v>
      </c>
      <c r="L19" s="31">
        <v>0</v>
      </c>
      <c r="M19" s="31">
        <f>K19/J19</f>
        <v>1.0384615384615385</v>
      </c>
    </row>
    <row r="20" spans="1:13">
      <c r="A20" s="48"/>
      <c r="B20" s="9">
        <v>3</v>
      </c>
      <c r="C20" s="9"/>
      <c r="D20" s="47" t="s">
        <v>15</v>
      </c>
      <c r="E20" s="47"/>
      <c r="F20" s="9">
        <v>6</v>
      </c>
      <c r="G20" s="41">
        <v>0</v>
      </c>
      <c r="H20" s="41">
        <v>0</v>
      </c>
      <c r="I20" s="41">
        <v>0</v>
      </c>
      <c r="J20" s="41">
        <v>0</v>
      </c>
      <c r="K20" s="41">
        <v>0</v>
      </c>
      <c r="L20" s="41">
        <v>0</v>
      </c>
      <c r="M20" s="41">
        <v>0</v>
      </c>
    </row>
    <row r="21" spans="1:13">
      <c r="A21" s="9" t="s">
        <v>16</v>
      </c>
      <c r="B21" s="9"/>
      <c r="C21" s="9"/>
      <c r="D21" s="47" t="s">
        <v>17</v>
      </c>
      <c r="E21" s="47"/>
      <c r="F21" s="9">
        <v>7</v>
      </c>
      <c r="G21" s="11">
        <f>G22+G34+G35</f>
        <v>3764</v>
      </c>
      <c r="H21" s="26">
        <f>H22+H34+H35</f>
        <v>3398</v>
      </c>
      <c r="I21" s="31">
        <f t="shared" si="0"/>
        <v>0.90276301806588732</v>
      </c>
      <c r="J21" s="26">
        <f>J22+J34+J35</f>
        <v>3619</v>
      </c>
      <c r="K21" s="26">
        <f>K22+K34+K35</f>
        <v>3774</v>
      </c>
      <c r="L21" s="31">
        <f t="shared" ref="L21:L27" si="1">J21/H21</f>
        <v>1.0650382577987052</v>
      </c>
      <c r="M21" s="31">
        <f t="shared" ref="M21:M27" si="2">K21/J21</f>
        <v>1.0428295109146173</v>
      </c>
    </row>
    <row r="22" spans="1:13">
      <c r="A22" s="48"/>
      <c r="B22" s="9">
        <v>1</v>
      </c>
      <c r="C22" s="9"/>
      <c r="D22" s="47" t="s">
        <v>18</v>
      </c>
      <c r="E22" s="47"/>
      <c r="F22" s="9">
        <v>8</v>
      </c>
      <c r="G22" s="11">
        <f>G23+G24+G25+G33</f>
        <v>3764</v>
      </c>
      <c r="H22" s="26">
        <f>H23+H24+H25+H33</f>
        <v>3398</v>
      </c>
      <c r="I22" s="31">
        <f t="shared" si="0"/>
        <v>0.90276301806588732</v>
      </c>
      <c r="J22" s="26">
        <f>J23+J24+J25+J33</f>
        <v>3550</v>
      </c>
      <c r="K22" s="26">
        <f>K23+K24+K25+K33</f>
        <v>3704</v>
      </c>
      <c r="L22" s="31">
        <f t="shared" si="1"/>
        <v>1.0447321954090643</v>
      </c>
      <c r="M22" s="31">
        <f t="shared" si="2"/>
        <v>1.0433802816901407</v>
      </c>
    </row>
    <row r="23" spans="1:13" ht="15" customHeight="1">
      <c r="A23" s="48"/>
      <c r="B23" s="48"/>
      <c r="C23" s="9" t="s">
        <v>19</v>
      </c>
      <c r="D23" s="47" t="s">
        <v>20</v>
      </c>
      <c r="E23" s="47"/>
      <c r="F23" s="9">
        <v>9</v>
      </c>
      <c r="G23" s="11">
        <v>1531</v>
      </c>
      <c r="H23" s="26">
        <v>1454</v>
      </c>
      <c r="I23" s="31">
        <f t="shared" si="0"/>
        <v>0.94970607446113653</v>
      </c>
      <c r="J23" s="26">
        <v>1500</v>
      </c>
      <c r="K23" s="26">
        <v>1600</v>
      </c>
      <c r="L23" s="31">
        <f t="shared" si="1"/>
        <v>1.0316368638239339</v>
      </c>
      <c r="M23" s="31">
        <f t="shared" si="2"/>
        <v>1.0666666666666667</v>
      </c>
    </row>
    <row r="24" spans="1:13" ht="15.75" customHeight="1">
      <c r="A24" s="48"/>
      <c r="B24" s="48"/>
      <c r="C24" s="9" t="s">
        <v>21</v>
      </c>
      <c r="D24" s="47" t="s">
        <v>22</v>
      </c>
      <c r="E24" s="47"/>
      <c r="F24" s="9">
        <v>10</v>
      </c>
      <c r="G24" s="11">
        <v>227</v>
      </c>
      <c r="H24" s="26">
        <v>18</v>
      </c>
      <c r="I24" s="31">
        <f t="shared" si="0"/>
        <v>7.9295154185022032E-2</v>
      </c>
      <c r="J24" s="26">
        <v>21</v>
      </c>
      <c r="K24" s="26">
        <v>22</v>
      </c>
      <c r="L24" s="31">
        <f t="shared" si="1"/>
        <v>1.1666666666666667</v>
      </c>
      <c r="M24" s="31">
        <f t="shared" si="2"/>
        <v>1.0476190476190477</v>
      </c>
    </row>
    <row r="25" spans="1:13">
      <c r="A25" s="48"/>
      <c r="B25" s="48"/>
      <c r="C25" s="48" t="s">
        <v>23</v>
      </c>
      <c r="D25" s="47" t="s">
        <v>24</v>
      </c>
      <c r="E25" s="47"/>
      <c r="F25" s="9">
        <v>11</v>
      </c>
      <c r="G25" s="11">
        <f>G26+G29+G31+G32</f>
        <v>1885</v>
      </c>
      <c r="H25" s="26">
        <f>H26+H29+H31+H32</f>
        <v>1755</v>
      </c>
      <c r="I25" s="31">
        <f t="shared" si="0"/>
        <v>0.93103448275862066</v>
      </c>
      <c r="J25" s="26">
        <f>J26+J29+J31+J32</f>
        <v>1931</v>
      </c>
      <c r="K25" s="26">
        <f>K26+K29+K31+K32</f>
        <v>1983</v>
      </c>
      <c r="L25" s="31">
        <f t="shared" si="1"/>
        <v>1.1002849002849002</v>
      </c>
      <c r="M25" s="31">
        <f t="shared" si="2"/>
        <v>1.0269290523045054</v>
      </c>
    </row>
    <row r="26" spans="1:13" ht="16.5" customHeight="1">
      <c r="A26" s="48"/>
      <c r="B26" s="48"/>
      <c r="C26" s="48"/>
      <c r="D26" s="11" t="s">
        <v>25</v>
      </c>
      <c r="E26" s="11" t="s">
        <v>26</v>
      </c>
      <c r="F26" s="9">
        <v>12</v>
      </c>
      <c r="G26" s="11">
        <f>G27+G28</f>
        <v>1765</v>
      </c>
      <c r="H26" s="26">
        <f>H27+H28</f>
        <v>1650</v>
      </c>
      <c r="I26" s="31">
        <f t="shared" si="0"/>
        <v>0.93484419263456087</v>
      </c>
      <c r="J26" s="26">
        <f>J27+J28</f>
        <v>1850</v>
      </c>
      <c r="K26" s="26">
        <f>K27+K28</f>
        <v>1900</v>
      </c>
      <c r="L26" s="31">
        <f t="shared" si="1"/>
        <v>1.1212121212121211</v>
      </c>
      <c r="M26" s="31">
        <f t="shared" si="2"/>
        <v>1.027027027027027</v>
      </c>
    </row>
    <row r="27" spans="1:13" ht="15" customHeight="1">
      <c r="A27" s="48"/>
      <c r="B27" s="48"/>
      <c r="C27" s="48"/>
      <c r="D27" s="11" t="s">
        <v>27</v>
      </c>
      <c r="E27" s="11" t="s">
        <v>28</v>
      </c>
      <c r="F27" s="9">
        <v>13</v>
      </c>
      <c r="G27" s="11">
        <v>1639</v>
      </c>
      <c r="H27" s="26">
        <v>1650</v>
      </c>
      <c r="I27" s="31">
        <f t="shared" si="0"/>
        <v>1.0067114093959733</v>
      </c>
      <c r="J27" s="26">
        <v>1850</v>
      </c>
      <c r="K27" s="26">
        <v>1900</v>
      </c>
      <c r="L27" s="31">
        <f t="shared" si="1"/>
        <v>1.1212121212121211</v>
      </c>
      <c r="M27" s="31">
        <f t="shared" si="2"/>
        <v>1.027027027027027</v>
      </c>
    </row>
    <row r="28" spans="1:13" ht="14.25" customHeight="1">
      <c r="A28" s="48"/>
      <c r="B28" s="48"/>
      <c r="C28" s="48"/>
      <c r="D28" s="11" t="s">
        <v>29</v>
      </c>
      <c r="E28" s="11" t="s">
        <v>30</v>
      </c>
      <c r="F28" s="9">
        <v>14</v>
      </c>
      <c r="G28" s="41">
        <v>126</v>
      </c>
      <c r="H28" s="41">
        <v>0</v>
      </c>
      <c r="I28" s="41">
        <v>0</v>
      </c>
      <c r="J28" s="41">
        <v>0</v>
      </c>
      <c r="K28" s="41">
        <v>0</v>
      </c>
      <c r="L28" s="41">
        <v>0</v>
      </c>
      <c r="M28" s="41">
        <v>0</v>
      </c>
    </row>
    <row r="29" spans="1:13" ht="16.5" customHeight="1">
      <c r="A29" s="48"/>
      <c r="B29" s="48"/>
      <c r="C29" s="48"/>
      <c r="D29" s="11" t="s">
        <v>31</v>
      </c>
      <c r="E29" s="11" t="s">
        <v>32</v>
      </c>
      <c r="F29" s="9">
        <v>15</v>
      </c>
      <c r="G29" s="41">
        <v>0</v>
      </c>
      <c r="H29" s="41">
        <v>0</v>
      </c>
      <c r="I29" s="41">
        <v>0</v>
      </c>
      <c r="J29" s="41">
        <v>0</v>
      </c>
      <c r="K29" s="41">
        <v>0</v>
      </c>
      <c r="L29" s="41">
        <v>0</v>
      </c>
      <c r="M29" s="41">
        <v>0</v>
      </c>
    </row>
    <row r="30" spans="1:13" ht="30" customHeight="1">
      <c r="A30" s="48"/>
      <c r="B30" s="48"/>
      <c r="C30" s="48"/>
      <c r="D30" s="11"/>
      <c r="E30" s="11" t="s">
        <v>33</v>
      </c>
      <c r="F30" s="9">
        <v>16</v>
      </c>
      <c r="G30" s="41">
        <v>0</v>
      </c>
      <c r="H30" s="41">
        <v>0</v>
      </c>
      <c r="I30" s="41">
        <v>0</v>
      </c>
      <c r="J30" s="41">
        <v>0</v>
      </c>
      <c r="K30" s="41">
        <v>0</v>
      </c>
      <c r="L30" s="41">
        <v>0</v>
      </c>
      <c r="M30" s="41">
        <v>0</v>
      </c>
    </row>
    <row r="31" spans="1:13" ht="44.25" customHeight="1">
      <c r="A31" s="48"/>
      <c r="B31" s="48"/>
      <c r="C31" s="48"/>
      <c r="D31" s="11" t="s">
        <v>34</v>
      </c>
      <c r="E31" s="11" t="s">
        <v>35</v>
      </c>
      <c r="F31" s="9">
        <v>17</v>
      </c>
      <c r="G31" s="11">
        <v>48</v>
      </c>
      <c r="H31" s="26">
        <v>42</v>
      </c>
      <c r="I31" s="31">
        <f t="shared" si="0"/>
        <v>0.875</v>
      </c>
      <c r="J31" s="26">
        <v>42</v>
      </c>
      <c r="K31" s="26">
        <v>43</v>
      </c>
      <c r="L31" s="31">
        <f t="shared" ref="L31:L38" si="3">J31/H31</f>
        <v>1</v>
      </c>
      <c r="M31" s="31">
        <f t="shared" ref="M31:M38" si="4">K31/J31</f>
        <v>1.0238095238095237</v>
      </c>
    </row>
    <row r="32" spans="1:13" ht="29.25" customHeight="1">
      <c r="A32" s="48"/>
      <c r="B32" s="48"/>
      <c r="C32" s="48"/>
      <c r="D32" s="11" t="s">
        <v>36</v>
      </c>
      <c r="E32" s="11" t="s">
        <v>37</v>
      </c>
      <c r="F32" s="9">
        <v>18</v>
      </c>
      <c r="G32" s="11">
        <v>72</v>
      </c>
      <c r="H32" s="26">
        <v>63</v>
      </c>
      <c r="I32" s="31">
        <f t="shared" si="0"/>
        <v>0.875</v>
      </c>
      <c r="J32" s="26">
        <v>39</v>
      </c>
      <c r="K32" s="26">
        <v>40</v>
      </c>
      <c r="L32" s="31">
        <f t="shared" si="3"/>
        <v>0.61904761904761907</v>
      </c>
      <c r="M32" s="31">
        <f t="shared" si="4"/>
        <v>1.0256410256410255</v>
      </c>
    </row>
    <row r="33" spans="1:13" ht="15" customHeight="1">
      <c r="A33" s="48"/>
      <c r="B33" s="48"/>
      <c r="C33" s="9" t="s">
        <v>38</v>
      </c>
      <c r="D33" s="47" t="s">
        <v>39</v>
      </c>
      <c r="E33" s="47"/>
      <c r="F33" s="9">
        <v>19</v>
      </c>
      <c r="G33" s="11">
        <v>121</v>
      </c>
      <c r="H33" s="26">
        <v>171</v>
      </c>
      <c r="I33" s="31">
        <f t="shared" si="0"/>
        <v>1.4132231404958677</v>
      </c>
      <c r="J33" s="26">
        <v>98</v>
      </c>
      <c r="K33" s="26">
        <v>99</v>
      </c>
      <c r="L33" s="31">
        <f t="shared" si="3"/>
        <v>0.57309941520467833</v>
      </c>
      <c r="M33" s="31">
        <f t="shared" si="4"/>
        <v>1.010204081632653</v>
      </c>
    </row>
    <row r="34" spans="1:13">
      <c r="A34" s="48"/>
      <c r="B34" s="9">
        <v>2</v>
      </c>
      <c r="C34" s="9"/>
      <c r="D34" s="47" t="s">
        <v>40</v>
      </c>
      <c r="E34" s="47"/>
      <c r="F34" s="9">
        <v>20</v>
      </c>
      <c r="G34" s="41">
        <v>0</v>
      </c>
      <c r="H34" s="41">
        <v>0</v>
      </c>
      <c r="I34" s="41">
        <v>0</v>
      </c>
      <c r="J34" s="41">
        <v>0</v>
      </c>
      <c r="K34" s="41">
        <v>0</v>
      </c>
      <c r="L34" s="41">
        <v>0</v>
      </c>
      <c r="M34" s="41">
        <v>0</v>
      </c>
    </row>
    <row r="35" spans="1:13">
      <c r="A35" s="48"/>
      <c r="B35" s="9">
        <v>3</v>
      </c>
      <c r="C35" s="9"/>
      <c r="D35" s="47" t="s">
        <v>41</v>
      </c>
      <c r="E35" s="47"/>
      <c r="F35" s="9">
        <v>21</v>
      </c>
      <c r="G35" s="11">
        <v>0</v>
      </c>
      <c r="H35" s="26">
        <v>0</v>
      </c>
      <c r="I35" s="31">
        <v>0</v>
      </c>
      <c r="J35" s="26">
        <v>69</v>
      </c>
      <c r="K35" s="26">
        <v>70</v>
      </c>
      <c r="L35" s="31">
        <v>0</v>
      </c>
      <c r="M35" s="31">
        <f t="shared" si="4"/>
        <v>1.0144927536231885</v>
      </c>
    </row>
    <row r="36" spans="1:13" ht="17.25" customHeight="1">
      <c r="A36" s="9" t="s">
        <v>42</v>
      </c>
      <c r="B36" s="9"/>
      <c r="C36" s="9"/>
      <c r="D36" s="47" t="s">
        <v>43</v>
      </c>
      <c r="E36" s="47"/>
      <c r="F36" s="9">
        <v>22</v>
      </c>
      <c r="G36" s="11">
        <f>G15-G21</f>
        <v>112</v>
      </c>
      <c r="H36" s="26">
        <f>H15-H21</f>
        <v>123</v>
      </c>
      <c r="I36" s="31">
        <f t="shared" si="0"/>
        <v>1.0982142857142858</v>
      </c>
      <c r="J36" s="26">
        <f>J15-J21</f>
        <v>107</v>
      </c>
      <c r="K36" s="26">
        <f>K15-K21</f>
        <v>53</v>
      </c>
      <c r="L36" s="31">
        <f t="shared" si="3"/>
        <v>0.86991869918699183</v>
      </c>
      <c r="M36" s="31">
        <f t="shared" si="4"/>
        <v>0.49532710280373832</v>
      </c>
    </row>
    <row r="37" spans="1:13" ht="15" customHeight="1">
      <c r="A37" s="9" t="s">
        <v>44</v>
      </c>
      <c r="B37" s="9"/>
      <c r="C37" s="9"/>
      <c r="D37" s="47" t="s">
        <v>45</v>
      </c>
      <c r="E37" s="47"/>
      <c r="F37" s="9">
        <v>23</v>
      </c>
      <c r="G37" s="11">
        <v>22</v>
      </c>
      <c r="H37" s="26">
        <v>0</v>
      </c>
      <c r="I37" s="31">
        <f t="shared" si="0"/>
        <v>0</v>
      </c>
      <c r="J37" s="26">
        <v>0</v>
      </c>
      <c r="K37" s="26">
        <v>0</v>
      </c>
      <c r="L37" s="31"/>
      <c r="M37" s="31"/>
    </row>
    <row r="38" spans="1:13" ht="30" customHeight="1">
      <c r="A38" s="9" t="s">
        <v>46</v>
      </c>
      <c r="B38" s="9"/>
      <c r="C38" s="9"/>
      <c r="D38" s="47" t="s">
        <v>47</v>
      </c>
      <c r="E38" s="47"/>
      <c r="F38" s="9">
        <v>24</v>
      </c>
      <c r="G38" s="11">
        <f>G36-G37</f>
        <v>90</v>
      </c>
      <c r="H38" s="26">
        <f>H36-H37</f>
        <v>123</v>
      </c>
      <c r="I38" s="31">
        <f t="shared" si="0"/>
        <v>1.3666666666666667</v>
      </c>
      <c r="J38" s="26">
        <f>J36-J37</f>
        <v>107</v>
      </c>
      <c r="K38" s="26">
        <f>K36-K37</f>
        <v>53</v>
      </c>
      <c r="L38" s="31">
        <f t="shared" si="3"/>
        <v>0.86991869918699183</v>
      </c>
      <c r="M38" s="31">
        <f t="shared" si="4"/>
        <v>0.49532710280373832</v>
      </c>
    </row>
    <row r="39" spans="1:13">
      <c r="A39" s="48"/>
      <c r="B39" s="9">
        <v>1</v>
      </c>
      <c r="C39" s="9"/>
      <c r="D39" s="47" t="s">
        <v>48</v>
      </c>
      <c r="E39" s="47"/>
      <c r="F39" s="9">
        <v>25</v>
      </c>
      <c r="G39" s="11">
        <v>0</v>
      </c>
      <c r="H39" s="41">
        <v>0</v>
      </c>
      <c r="I39" s="41">
        <v>0</v>
      </c>
      <c r="J39" s="41">
        <v>0</v>
      </c>
      <c r="K39" s="41">
        <v>0</v>
      </c>
      <c r="L39" s="41">
        <v>0</v>
      </c>
      <c r="M39" s="41">
        <v>0</v>
      </c>
    </row>
    <row r="40" spans="1:13">
      <c r="A40" s="48"/>
      <c r="B40" s="9">
        <v>2</v>
      </c>
      <c r="C40" s="9"/>
      <c r="D40" s="47" t="s">
        <v>49</v>
      </c>
      <c r="E40" s="47"/>
      <c r="F40" s="9">
        <v>26</v>
      </c>
      <c r="G40" s="41">
        <v>0</v>
      </c>
      <c r="H40" s="41">
        <v>0</v>
      </c>
      <c r="I40" s="41">
        <v>0</v>
      </c>
      <c r="J40" s="41">
        <v>0</v>
      </c>
      <c r="K40" s="41">
        <v>0</v>
      </c>
      <c r="L40" s="41">
        <v>0</v>
      </c>
      <c r="M40" s="41">
        <v>0</v>
      </c>
    </row>
    <row r="41" spans="1:13">
      <c r="A41" s="48"/>
      <c r="B41" s="9">
        <v>3</v>
      </c>
      <c r="C41" s="9"/>
      <c r="D41" s="47" t="s">
        <v>50</v>
      </c>
      <c r="E41" s="47"/>
      <c r="F41" s="9">
        <v>27</v>
      </c>
      <c r="G41" s="41">
        <v>0</v>
      </c>
      <c r="H41" s="41">
        <v>0</v>
      </c>
      <c r="I41" s="41">
        <v>0</v>
      </c>
      <c r="J41" s="41">
        <v>0</v>
      </c>
      <c r="K41" s="41">
        <v>0</v>
      </c>
      <c r="L41" s="41">
        <v>0</v>
      </c>
      <c r="M41" s="41">
        <v>0</v>
      </c>
    </row>
    <row r="42" spans="1:13" ht="92.25" customHeight="1">
      <c r="A42" s="48"/>
      <c r="B42" s="9">
        <v>4</v>
      </c>
      <c r="C42" s="9"/>
      <c r="D42" s="47" t="s">
        <v>51</v>
      </c>
      <c r="E42" s="47"/>
      <c r="F42" s="9">
        <v>28</v>
      </c>
      <c r="G42" s="41">
        <v>0</v>
      </c>
      <c r="H42" s="41">
        <v>0</v>
      </c>
      <c r="I42" s="41">
        <v>0</v>
      </c>
      <c r="J42" s="41">
        <v>0</v>
      </c>
      <c r="K42" s="41">
        <v>0</v>
      </c>
      <c r="L42" s="41">
        <v>0</v>
      </c>
      <c r="M42" s="41">
        <v>0</v>
      </c>
    </row>
    <row r="43" spans="1:13">
      <c r="A43" s="48"/>
      <c r="B43" s="9">
        <v>5</v>
      </c>
      <c r="C43" s="9"/>
      <c r="D43" s="47" t="s">
        <v>52</v>
      </c>
      <c r="E43" s="47"/>
      <c r="F43" s="9">
        <v>29</v>
      </c>
      <c r="G43" s="41">
        <v>0</v>
      </c>
      <c r="H43" s="41">
        <v>0</v>
      </c>
      <c r="I43" s="41">
        <v>0</v>
      </c>
      <c r="J43" s="41">
        <v>0</v>
      </c>
      <c r="K43" s="41">
        <v>0</v>
      </c>
      <c r="L43" s="41">
        <v>0</v>
      </c>
      <c r="M43" s="41">
        <v>0</v>
      </c>
    </row>
    <row r="44" spans="1:13">
      <c r="A44" s="48"/>
      <c r="B44" s="9">
        <v>6</v>
      </c>
      <c r="C44" s="9"/>
      <c r="D44" s="47" t="s">
        <v>53</v>
      </c>
      <c r="E44" s="47"/>
      <c r="F44" s="9">
        <v>30</v>
      </c>
      <c r="G44" s="11">
        <f>G38-(G39+G40+G41+G42+G43)</f>
        <v>90</v>
      </c>
      <c r="H44" s="26">
        <f>H38-(H39+H40+H41+H42+H43)</f>
        <v>123</v>
      </c>
      <c r="I44" s="31">
        <f t="shared" si="0"/>
        <v>1.3666666666666667</v>
      </c>
      <c r="J44" s="26">
        <f>J38-(J39+J40+J41+J42+J43)</f>
        <v>107</v>
      </c>
      <c r="K44" s="26">
        <f>K38-(K39+K40+K41+K42+K43)</f>
        <v>53</v>
      </c>
      <c r="L44" s="31">
        <f t="shared" ref="L44" si="5">J44/H44</f>
        <v>0.86991869918699183</v>
      </c>
      <c r="M44" s="31">
        <f>K44/J44</f>
        <v>0.49532710280373832</v>
      </c>
    </row>
    <row r="45" spans="1:13">
      <c r="A45" s="48"/>
      <c r="B45" s="9">
        <v>7</v>
      </c>
      <c r="C45" s="9"/>
      <c r="D45" s="47" t="s">
        <v>54</v>
      </c>
      <c r="E45" s="47"/>
      <c r="F45" s="9">
        <v>31</v>
      </c>
      <c r="G45" s="41">
        <v>0</v>
      </c>
      <c r="H45" s="41">
        <v>0</v>
      </c>
      <c r="I45" s="41">
        <v>0</v>
      </c>
      <c r="J45" s="41">
        <v>0</v>
      </c>
      <c r="K45" s="41">
        <v>0</v>
      </c>
      <c r="L45" s="41">
        <v>0</v>
      </c>
      <c r="M45" s="41">
        <v>0</v>
      </c>
    </row>
    <row r="46" spans="1:13">
      <c r="A46" s="48"/>
      <c r="B46" s="9">
        <v>8</v>
      </c>
      <c r="C46" s="9"/>
      <c r="D46" s="47" t="s">
        <v>55</v>
      </c>
      <c r="E46" s="47"/>
      <c r="F46" s="9">
        <v>32</v>
      </c>
      <c r="G46" s="41">
        <v>0</v>
      </c>
      <c r="H46" s="41">
        <v>0</v>
      </c>
      <c r="I46" s="41">
        <v>0</v>
      </c>
      <c r="J46" s="41">
        <v>0</v>
      </c>
      <c r="K46" s="41">
        <v>0</v>
      </c>
      <c r="L46" s="41">
        <v>0</v>
      </c>
      <c r="M46" s="41">
        <v>0</v>
      </c>
    </row>
    <row r="47" spans="1:13" ht="17.25" customHeight="1">
      <c r="A47" s="48"/>
      <c r="B47" s="9"/>
      <c r="C47" s="9" t="s">
        <v>10</v>
      </c>
      <c r="D47" s="47" t="s">
        <v>56</v>
      </c>
      <c r="E47" s="47"/>
      <c r="F47" s="9">
        <v>33</v>
      </c>
      <c r="G47" s="41">
        <v>0</v>
      </c>
      <c r="H47" s="41">
        <v>0</v>
      </c>
      <c r="I47" s="41">
        <v>0</v>
      </c>
      <c r="J47" s="41">
        <v>0</v>
      </c>
      <c r="K47" s="41">
        <v>0</v>
      </c>
      <c r="L47" s="41">
        <v>0</v>
      </c>
      <c r="M47" s="41">
        <v>0</v>
      </c>
    </row>
    <row r="48" spans="1:13" ht="15.75" customHeight="1">
      <c r="A48" s="48"/>
      <c r="B48" s="9"/>
      <c r="C48" s="9" t="s">
        <v>12</v>
      </c>
      <c r="D48" s="47" t="s">
        <v>57</v>
      </c>
      <c r="E48" s="47"/>
      <c r="F48" s="9" t="s">
        <v>58</v>
      </c>
      <c r="G48" s="41">
        <v>0</v>
      </c>
      <c r="H48" s="41">
        <v>0</v>
      </c>
      <c r="I48" s="41">
        <v>0</v>
      </c>
      <c r="J48" s="41">
        <v>0</v>
      </c>
      <c r="K48" s="41">
        <v>0</v>
      </c>
      <c r="L48" s="41">
        <v>0</v>
      </c>
      <c r="M48" s="41">
        <v>0</v>
      </c>
    </row>
    <row r="49" spans="1:13" ht="15.75" customHeight="1">
      <c r="A49" s="48"/>
      <c r="B49" s="9"/>
      <c r="C49" s="9" t="s">
        <v>59</v>
      </c>
      <c r="D49" s="47" t="s">
        <v>60</v>
      </c>
      <c r="E49" s="47"/>
      <c r="F49" s="9">
        <v>34</v>
      </c>
      <c r="G49" s="41">
        <v>0</v>
      </c>
      <c r="H49" s="41">
        <v>0</v>
      </c>
      <c r="I49" s="41">
        <v>0</v>
      </c>
      <c r="J49" s="41">
        <v>0</v>
      </c>
      <c r="K49" s="41">
        <v>0</v>
      </c>
      <c r="L49" s="41">
        <v>0</v>
      </c>
      <c r="M49" s="41">
        <v>0</v>
      </c>
    </row>
    <row r="50" spans="1:13">
      <c r="A50" s="48"/>
      <c r="B50" s="9">
        <v>9</v>
      </c>
      <c r="C50" s="9"/>
      <c r="D50" s="47" t="s">
        <v>61</v>
      </c>
      <c r="E50" s="47"/>
      <c r="F50" s="9">
        <v>35</v>
      </c>
      <c r="G50" s="41">
        <v>0</v>
      </c>
      <c r="H50" s="41">
        <v>0</v>
      </c>
      <c r="I50" s="41">
        <v>0</v>
      </c>
      <c r="J50" s="41">
        <v>0</v>
      </c>
      <c r="K50" s="41">
        <v>0</v>
      </c>
      <c r="L50" s="41">
        <v>0</v>
      </c>
      <c r="M50" s="41">
        <v>0</v>
      </c>
    </row>
    <row r="51" spans="1:13" ht="17.25" customHeight="1">
      <c r="A51" s="9" t="s">
        <v>62</v>
      </c>
      <c r="B51" s="9"/>
      <c r="C51" s="9"/>
      <c r="D51" s="47" t="s">
        <v>63</v>
      </c>
      <c r="E51" s="47"/>
      <c r="F51" s="9">
        <v>36</v>
      </c>
      <c r="G51" s="41">
        <v>0</v>
      </c>
      <c r="H51" s="41">
        <v>0</v>
      </c>
      <c r="I51" s="41">
        <v>0</v>
      </c>
      <c r="J51" s="41">
        <v>0</v>
      </c>
      <c r="K51" s="41">
        <v>0</v>
      </c>
      <c r="L51" s="41">
        <v>0</v>
      </c>
      <c r="M51" s="41">
        <v>0</v>
      </c>
    </row>
    <row r="52" spans="1:13">
      <c r="A52" s="9" t="s">
        <v>64</v>
      </c>
      <c r="B52" s="9"/>
      <c r="C52" s="9"/>
      <c r="D52" s="47" t="s">
        <v>65</v>
      </c>
      <c r="E52" s="47"/>
      <c r="F52" s="9">
        <v>37</v>
      </c>
      <c r="G52" s="41">
        <v>0</v>
      </c>
      <c r="H52" s="41">
        <v>0</v>
      </c>
      <c r="I52" s="41">
        <v>0</v>
      </c>
      <c r="J52" s="41">
        <v>0</v>
      </c>
      <c r="K52" s="41">
        <v>0</v>
      </c>
      <c r="L52" s="41">
        <v>0</v>
      </c>
      <c r="M52" s="41">
        <v>0</v>
      </c>
    </row>
    <row r="53" spans="1:13" ht="16.5" customHeight="1">
      <c r="A53" s="48"/>
      <c r="B53" s="48"/>
      <c r="C53" s="9" t="s">
        <v>10</v>
      </c>
      <c r="D53" s="47" t="s">
        <v>66</v>
      </c>
      <c r="E53" s="47"/>
      <c r="F53" s="9">
        <v>38</v>
      </c>
      <c r="G53" s="41">
        <v>0</v>
      </c>
      <c r="H53" s="41">
        <v>0</v>
      </c>
      <c r="I53" s="41">
        <v>0</v>
      </c>
      <c r="J53" s="41">
        <v>0</v>
      </c>
      <c r="K53" s="41">
        <v>0</v>
      </c>
      <c r="L53" s="41">
        <v>0</v>
      </c>
      <c r="M53" s="41">
        <v>0</v>
      </c>
    </row>
    <row r="54" spans="1:13" ht="16.5" customHeight="1">
      <c r="A54" s="48"/>
      <c r="B54" s="48"/>
      <c r="C54" s="9" t="s">
        <v>12</v>
      </c>
      <c r="D54" s="47" t="s">
        <v>67</v>
      </c>
      <c r="E54" s="47"/>
      <c r="F54" s="9">
        <v>39</v>
      </c>
      <c r="G54" s="41">
        <v>0</v>
      </c>
      <c r="H54" s="41">
        <v>0</v>
      </c>
      <c r="I54" s="41">
        <v>0</v>
      </c>
      <c r="J54" s="41">
        <v>0</v>
      </c>
      <c r="K54" s="41">
        <v>0</v>
      </c>
      <c r="L54" s="41">
        <v>0</v>
      </c>
      <c r="M54" s="41">
        <v>0</v>
      </c>
    </row>
    <row r="55" spans="1:13" ht="16.5" customHeight="1">
      <c r="A55" s="48"/>
      <c r="B55" s="48"/>
      <c r="C55" s="9" t="s">
        <v>59</v>
      </c>
      <c r="D55" s="47" t="s">
        <v>68</v>
      </c>
      <c r="E55" s="47"/>
      <c r="F55" s="9">
        <v>40</v>
      </c>
      <c r="G55" s="41">
        <v>0</v>
      </c>
      <c r="H55" s="41">
        <v>0</v>
      </c>
      <c r="I55" s="41">
        <v>0</v>
      </c>
      <c r="J55" s="41">
        <v>0</v>
      </c>
      <c r="K55" s="41">
        <v>0</v>
      </c>
      <c r="L55" s="41">
        <v>0</v>
      </c>
      <c r="M55" s="41">
        <v>0</v>
      </c>
    </row>
    <row r="56" spans="1:13" ht="18" customHeight="1">
      <c r="A56" s="48"/>
      <c r="B56" s="48"/>
      <c r="C56" s="9" t="s">
        <v>69</v>
      </c>
      <c r="D56" s="47" t="s">
        <v>70</v>
      </c>
      <c r="E56" s="47"/>
      <c r="F56" s="9">
        <v>41</v>
      </c>
      <c r="G56" s="41">
        <v>0</v>
      </c>
      <c r="H56" s="41">
        <v>0</v>
      </c>
      <c r="I56" s="41">
        <v>0</v>
      </c>
      <c r="J56" s="41">
        <v>0</v>
      </c>
      <c r="K56" s="41">
        <v>0</v>
      </c>
      <c r="L56" s="41">
        <v>0</v>
      </c>
      <c r="M56" s="41">
        <v>0</v>
      </c>
    </row>
    <row r="57" spans="1:13" ht="17.25" customHeight="1">
      <c r="A57" s="48"/>
      <c r="B57" s="48"/>
      <c r="C57" s="9" t="s">
        <v>71</v>
      </c>
      <c r="D57" s="47" t="s">
        <v>72</v>
      </c>
      <c r="E57" s="47"/>
      <c r="F57" s="9">
        <v>42</v>
      </c>
      <c r="G57" s="41">
        <v>0</v>
      </c>
      <c r="H57" s="41">
        <v>0</v>
      </c>
      <c r="I57" s="41">
        <v>0</v>
      </c>
      <c r="J57" s="41">
        <v>0</v>
      </c>
      <c r="K57" s="41">
        <v>0</v>
      </c>
      <c r="L57" s="41">
        <v>0</v>
      </c>
      <c r="M57" s="41">
        <v>0</v>
      </c>
    </row>
    <row r="58" spans="1:13" ht="17.25" customHeight="1">
      <c r="A58" s="9" t="s">
        <v>73</v>
      </c>
      <c r="B58" s="9"/>
      <c r="C58" s="9"/>
      <c r="D58" s="47" t="s">
        <v>74</v>
      </c>
      <c r="E58" s="47"/>
      <c r="F58" s="9">
        <v>43</v>
      </c>
      <c r="G58" s="41">
        <v>0</v>
      </c>
      <c r="H58" s="41">
        <v>0</v>
      </c>
      <c r="I58" s="41">
        <v>0</v>
      </c>
      <c r="J58" s="41">
        <v>0</v>
      </c>
      <c r="K58" s="41">
        <v>0</v>
      </c>
      <c r="L58" s="41">
        <v>0</v>
      </c>
      <c r="M58" s="41">
        <v>0</v>
      </c>
    </row>
    <row r="59" spans="1:13">
      <c r="A59" s="48"/>
      <c r="B59" s="9">
        <v>1</v>
      </c>
      <c r="C59" s="9"/>
      <c r="D59" s="47" t="s">
        <v>75</v>
      </c>
      <c r="E59" s="47"/>
      <c r="F59" s="9">
        <v>44</v>
      </c>
      <c r="G59" s="41">
        <v>0</v>
      </c>
      <c r="H59" s="41">
        <v>0</v>
      </c>
      <c r="I59" s="41">
        <v>0</v>
      </c>
      <c r="J59" s="41">
        <v>0</v>
      </c>
      <c r="K59" s="41">
        <v>0</v>
      </c>
      <c r="L59" s="41">
        <v>0</v>
      </c>
      <c r="M59" s="41">
        <v>0</v>
      </c>
    </row>
    <row r="60" spans="1:13" ht="30">
      <c r="A60" s="48"/>
      <c r="B60" s="9"/>
      <c r="C60" s="9"/>
      <c r="D60" s="11"/>
      <c r="E60" s="11" t="s">
        <v>76</v>
      </c>
      <c r="F60" s="9">
        <v>45</v>
      </c>
      <c r="G60" s="41">
        <v>0</v>
      </c>
      <c r="H60" s="41">
        <v>0</v>
      </c>
      <c r="I60" s="41">
        <v>0</v>
      </c>
      <c r="J60" s="41">
        <v>0</v>
      </c>
      <c r="K60" s="41">
        <v>0</v>
      </c>
      <c r="L60" s="41">
        <v>0</v>
      </c>
      <c r="M60" s="41">
        <v>0</v>
      </c>
    </row>
    <row r="61" spans="1:13" ht="16.5" customHeight="1">
      <c r="A61" s="9" t="s">
        <v>77</v>
      </c>
      <c r="B61" s="9"/>
      <c r="C61" s="9"/>
      <c r="D61" s="47" t="s">
        <v>78</v>
      </c>
      <c r="E61" s="47"/>
      <c r="F61" s="9">
        <v>46</v>
      </c>
      <c r="G61" s="41">
        <v>0</v>
      </c>
      <c r="H61" s="41">
        <v>0</v>
      </c>
      <c r="I61" s="41">
        <v>0</v>
      </c>
      <c r="J61" s="41">
        <v>0</v>
      </c>
      <c r="K61" s="41">
        <v>0</v>
      </c>
      <c r="L61" s="41">
        <v>0</v>
      </c>
      <c r="M61" s="41">
        <v>0</v>
      </c>
    </row>
    <row r="62" spans="1:13">
      <c r="A62" s="9" t="s">
        <v>79</v>
      </c>
      <c r="B62" s="9"/>
      <c r="C62" s="9"/>
      <c r="D62" s="47" t="s">
        <v>80</v>
      </c>
      <c r="E62" s="47"/>
      <c r="F62" s="9">
        <v>47</v>
      </c>
      <c r="G62" s="41">
        <v>0</v>
      </c>
      <c r="H62" s="41">
        <v>0</v>
      </c>
      <c r="I62" s="41">
        <v>0</v>
      </c>
      <c r="J62" s="41">
        <v>0</v>
      </c>
      <c r="K62" s="41">
        <v>0</v>
      </c>
      <c r="L62" s="41">
        <v>0</v>
      </c>
      <c r="M62" s="41">
        <v>0</v>
      </c>
    </row>
    <row r="63" spans="1:13">
      <c r="A63" s="48"/>
      <c r="B63" s="9">
        <v>1</v>
      </c>
      <c r="C63" s="9"/>
      <c r="D63" s="47" t="s">
        <v>81</v>
      </c>
      <c r="E63" s="47"/>
      <c r="F63" s="9">
        <v>48</v>
      </c>
      <c r="G63" s="11">
        <v>42</v>
      </c>
      <c r="H63" s="26">
        <v>42</v>
      </c>
      <c r="I63" s="31">
        <f t="shared" si="0"/>
        <v>1</v>
      </c>
      <c r="J63" s="26">
        <v>42</v>
      </c>
      <c r="K63" s="26">
        <v>42</v>
      </c>
      <c r="L63" s="31">
        <f t="shared" ref="L63:L67" si="6">J63/H63</f>
        <v>1</v>
      </c>
      <c r="M63" s="31">
        <f t="shared" ref="M63:M64" si="7">K63/J63</f>
        <v>1</v>
      </c>
    </row>
    <row r="64" spans="1:13">
      <c r="A64" s="48"/>
      <c r="B64" s="9">
        <v>2</v>
      </c>
      <c r="C64" s="9"/>
      <c r="D64" s="47" t="s">
        <v>82</v>
      </c>
      <c r="E64" s="47"/>
      <c r="F64" s="9">
        <v>49</v>
      </c>
      <c r="G64" s="11">
        <v>42</v>
      </c>
      <c r="H64" s="26">
        <v>42</v>
      </c>
      <c r="I64" s="31">
        <f t="shared" si="0"/>
        <v>1</v>
      </c>
      <c r="J64" s="26">
        <v>42</v>
      </c>
      <c r="K64" s="26">
        <v>42</v>
      </c>
      <c r="L64" s="31">
        <f t="shared" si="6"/>
        <v>1</v>
      </c>
      <c r="M64" s="31">
        <f t="shared" si="7"/>
        <v>1</v>
      </c>
    </row>
    <row r="65" spans="1:13">
      <c r="A65" s="48"/>
      <c r="B65" s="9">
        <v>3</v>
      </c>
      <c r="C65" s="9"/>
      <c r="D65" s="47" t="s">
        <v>83</v>
      </c>
      <c r="E65" s="47"/>
      <c r="F65" s="9">
        <v>50</v>
      </c>
      <c r="G65" s="33">
        <f>'Anexa 2'!I172</f>
        <v>3501.9841269841268</v>
      </c>
      <c r="H65" s="26" t="str">
        <f>'Anexa 2'!J172</f>
        <v>x</v>
      </c>
      <c r="I65" s="41">
        <v>0</v>
      </c>
      <c r="J65" s="26" t="str">
        <f>'Anexa 2'!L172</f>
        <v>x</v>
      </c>
      <c r="K65" s="26">
        <f>'Anexa 2'!M172</f>
        <v>3267.8571428571427</v>
      </c>
      <c r="L65" s="41">
        <v>0</v>
      </c>
      <c r="M65" s="41">
        <v>0</v>
      </c>
    </row>
    <row r="66" spans="1:13">
      <c r="A66" s="48"/>
      <c r="B66" s="9">
        <v>4</v>
      </c>
      <c r="C66" s="9"/>
      <c r="D66" s="47" t="s">
        <v>84</v>
      </c>
      <c r="E66" s="47"/>
      <c r="F66" s="9">
        <v>51</v>
      </c>
      <c r="G66" s="11">
        <f>'Anexa 2'!I173</f>
        <v>3137.78</v>
      </c>
      <c r="H66" s="26" t="str">
        <f>'Anexa 2'!J173</f>
        <v>x</v>
      </c>
      <c r="I66" s="41">
        <v>0</v>
      </c>
      <c r="J66" s="26" t="str">
        <f>'Anexa 2'!L173</f>
        <v>x</v>
      </c>
      <c r="K66" s="26">
        <f>'Anexa 2'!M173</f>
        <v>3273.81</v>
      </c>
      <c r="L66" s="41">
        <v>0</v>
      </c>
      <c r="M66" s="41">
        <v>0</v>
      </c>
    </row>
    <row r="67" spans="1:13">
      <c r="A67" s="48"/>
      <c r="B67" s="9">
        <v>5</v>
      </c>
      <c r="C67" s="9"/>
      <c r="D67" s="47" t="s">
        <v>85</v>
      </c>
      <c r="E67" s="47"/>
      <c r="F67" s="9">
        <v>52</v>
      </c>
      <c r="G67" s="28">
        <f>G16/G64</f>
        <v>92.285714285714292</v>
      </c>
      <c r="H67" s="28">
        <f>H16/H64</f>
        <v>83.833333333333329</v>
      </c>
      <c r="I67" s="31">
        <f t="shared" si="0"/>
        <v>0.90841073271413819</v>
      </c>
      <c r="J67" s="28">
        <f>J16/J64</f>
        <v>88.095238095238102</v>
      </c>
      <c r="K67" s="28">
        <f>K16/K64</f>
        <v>90.476190476190482</v>
      </c>
      <c r="L67" s="31">
        <f t="shared" si="6"/>
        <v>1.0508378301618859</v>
      </c>
      <c r="M67" s="31">
        <f>K67/J67</f>
        <v>1.027027027027027</v>
      </c>
    </row>
    <row r="68" spans="1:13">
      <c r="A68" s="48"/>
      <c r="B68" s="9">
        <v>6</v>
      </c>
      <c r="C68" s="9"/>
      <c r="D68" s="47" t="s">
        <v>86</v>
      </c>
      <c r="E68" s="47"/>
      <c r="F68" s="9">
        <v>53</v>
      </c>
      <c r="G68" s="28">
        <f>G15/G63</f>
        <v>92.285714285714292</v>
      </c>
      <c r="H68" s="28">
        <f t="shared" ref="H68:M68" si="8">H15/H63</f>
        <v>83.833333333333329</v>
      </c>
      <c r="I68" s="43">
        <f t="shared" si="8"/>
        <v>0.9084107327141383</v>
      </c>
      <c r="J68" s="28">
        <f t="shared" si="8"/>
        <v>88.714285714285708</v>
      </c>
      <c r="K68" s="28">
        <f t="shared" si="8"/>
        <v>91.11904761904762</v>
      </c>
      <c r="L68" s="43">
        <f t="shared" si="8"/>
        <v>1.0582220959954558</v>
      </c>
      <c r="M68" s="43">
        <f t="shared" si="8"/>
        <v>1.0271068169618893</v>
      </c>
    </row>
    <row r="69" spans="1:13">
      <c r="A69" s="48"/>
      <c r="B69" s="9">
        <v>7</v>
      </c>
      <c r="C69" s="9"/>
      <c r="D69" s="47" t="s">
        <v>87</v>
      </c>
      <c r="E69" s="47"/>
      <c r="F69" s="9">
        <v>54</v>
      </c>
      <c r="G69" s="41">
        <v>0</v>
      </c>
      <c r="H69" s="41">
        <v>0</v>
      </c>
      <c r="I69" s="41">
        <v>0</v>
      </c>
      <c r="J69" s="41">
        <v>0</v>
      </c>
      <c r="K69" s="41">
        <v>0</v>
      </c>
      <c r="L69" s="41">
        <v>0</v>
      </c>
      <c r="M69" s="41">
        <v>0</v>
      </c>
    </row>
    <row r="70" spans="1:13">
      <c r="A70" s="48"/>
      <c r="B70" s="9">
        <v>8</v>
      </c>
      <c r="C70" s="9"/>
      <c r="D70" s="47" t="s">
        <v>88</v>
      </c>
      <c r="E70" s="47"/>
      <c r="F70" s="9">
        <v>55</v>
      </c>
      <c r="G70" s="33">
        <f>(G21/G15)*1000</f>
        <v>971.10423116615061</v>
      </c>
      <c r="H70" s="41">
        <v>0</v>
      </c>
      <c r="I70" s="41">
        <v>0</v>
      </c>
      <c r="J70" s="41">
        <v>0</v>
      </c>
      <c r="K70" s="41">
        <v>0</v>
      </c>
      <c r="L70" s="41">
        <v>0</v>
      </c>
      <c r="M70" s="41">
        <v>0</v>
      </c>
    </row>
    <row r="71" spans="1:13">
      <c r="A71" s="48"/>
      <c r="B71" s="9">
        <v>9</v>
      </c>
      <c r="C71" s="9"/>
      <c r="D71" s="47" t="s">
        <v>89</v>
      </c>
      <c r="E71" s="47"/>
      <c r="F71" s="9">
        <v>56</v>
      </c>
      <c r="G71" s="11">
        <v>0</v>
      </c>
      <c r="H71" s="26">
        <v>0</v>
      </c>
      <c r="I71" s="31"/>
      <c r="J71" s="26">
        <v>0</v>
      </c>
      <c r="K71" s="26">
        <v>0</v>
      </c>
      <c r="L71" s="31"/>
      <c r="M71" s="31"/>
    </row>
    <row r="72" spans="1:13">
      <c r="A72" s="48"/>
      <c r="B72" s="9">
        <v>10</v>
      </c>
      <c r="C72" s="9"/>
      <c r="D72" s="47" t="s">
        <v>90</v>
      </c>
      <c r="E72" s="47"/>
      <c r="F72" s="9">
        <v>57</v>
      </c>
      <c r="G72" s="11">
        <v>345</v>
      </c>
      <c r="H72" s="26">
        <v>0</v>
      </c>
      <c r="I72" s="31"/>
      <c r="J72" s="26">
        <v>320</v>
      </c>
      <c r="K72" s="26">
        <v>310</v>
      </c>
      <c r="L72" s="31"/>
      <c r="M72" s="32"/>
    </row>
    <row r="74" spans="1:13" ht="17.25">
      <c r="D74" s="8" t="s">
        <v>91</v>
      </c>
      <c r="E74" s="5"/>
    </row>
    <row r="75" spans="1:13" ht="17.25">
      <c r="D75" s="8" t="s">
        <v>92</v>
      </c>
      <c r="E75" s="5"/>
    </row>
    <row r="78" spans="1:13" s="40" customFormat="1">
      <c r="D78" s="40" t="s">
        <v>93</v>
      </c>
      <c r="E78" s="40" t="s">
        <v>378</v>
      </c>
      <c r="H78" s="40" t="s">
        <v>379</v>
      </c>
    </row>
    <row r="79" spans="1:13" s="40" customFormat="1">
      <c r="E79" s="40" t="s">
        <v>375</v>
      </c>
      <c r="H79" s="40" t="s">
        <v>376</v>
      </c>
    </row>
    <row r="80" spans="1:13">
      <c r="D80" s="12"/>
      <c r="E80" s="8"/>
      <c r="G80" s="8"/>
    </row>
  </sheetData>
  <mergeCells count="68">
    <mergeCell ref="L12:M12"/>
    <mergeCell ref="B14:C14"/>
    <mergeCell ref="A16:A20"/>
    <mergeCell ref="A22:A35"/>
    <mergeCell ref="B23:B33"/>
    <mergeCell ref="C25:C32"/>
    <mergeCell ref="A12:C13"/>
    <mergeCell ref="D12:E13"/>
    <mergeCell ref="F12:F13"/>
    <mergeCell ref="G12:G13"/>
    <mergeCell ref="J12:J13"/>
    <mergeCell ref="K12:K13"/>
    <mergeCell ref="H12:H13"/>
    <mergeCell ref="I12:I13"/>
    <mergeCell ref="D24:E24"/>
    <mergeCell ref="D33:E33"/>
    <mergeCell ref="D44:E44"/>
    <mergeCell ref="A39:A50"/>
    <mergeCell ref="D25:E25"/>
    <mergeCell ref="D16:E16"/>
    <mergeCell ref="D66:E66"/>
    <mergeCell ref="D49:E49"/>
    <mergeCell ref="D50:E50"/>
    <mergeCell ref="D51:E51"/>
    <mergeCell ref="D52:E52"/>
    <mergeCell ref="A53:A57"/>
    <mergeCell ref="B53:B57"/>
    <mergeCell ref="A59:A60"/>
    <mergeCell ref="A63:A72"/>
    <mergeCell ref="D59:E59"/>
    <mergeCell ref="D72:E72"/>
    <mergeCell ref="D23:E23"/>
    <mergeCell ref="D34:E34"/>
    <mergeCell ref="D35:E35"/>
    <mergeCell ref="D14:E14"/>
    <mergeCell ref="D15:E15"/>
    <mergeCell ref="D19:E19"/>
    <mergeCell ref="D20:E20"/>
    <mergeCell ref="D21:E21"/>
    <mergeCell ref="D22:E22"/>
    <mergeCell ref="D53:E53"/>
    <mergeCell ref="D54:E54"/>
    <mergeCell ref="D55:E55"/>
    <mergeCell ref="D56:E56"/>
    <mergeCell ref="D36:E36"/>
    <mergeCell ref="D37:E37"/>
    <mergeCell ref="D38:E38"/>
    <mergeCell ref="D39:E39"/>
    <mergeCell ref="D40:E40"/>
    <mergeCell ref="D41:E41"/>
    <mergeCell ref="D45:E45"/>
    <mergeCell ref="D46:E46"/>
    <mergeCell ref="D47:E47"/>
    <mergeCell ref="D48:E48"/>
    <mergeCell ref="D42:E42"/>
    <mergeCell ref="D43:E43"/>
    <mergeCell ref="D57:E57"/>
    <mergeCell ref="D58:E58"/>
    <mergeCell ref="D69:E69"/>
    <mergeCell ref="D70:E70"/>
    <mergeCell ref="D71:E71"/>
    <mergeCell ref="D68:E68"/>
    <mergeCell ref="D61:E61"/>
    <mergeCell ref="D62:E62"/>
    <mergeCell ref="D63:E63"/>
    <mergeCell ref="D64:E64"/>
    <mergeCell ref="D65:E65"/>
    <mergeCell ref="D67:E67"/>
  </mergeCells>
  <printOptions horizontalCentered="1" verticalCentered="1"/>
  <pageMargins left="0.19685039370078741" right="0.19685039370078741" top="0.39370078740157483" bottom="0.39370078740157483" header="0.19685039370078741" footer="0.19685039370078741"/>
  <pageSetup paperSize="9" orientation="landscape" r:id="rId1"/>
  <headerFooter>
    <oddFooter>Page &amp;P of 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O200"/>
  <sheetViews>
    <sheetView topLeftCell="A40" workbookViewId="0">
      <selection activeCell="I16" sqref="I16"/>
    </sheetView>
  </sheetViews>
  <sheetFormatPr defaultRowHeight="15"/>
  <cols>
    <col min="1" max="1" width="2.5703125" customWidth="1"/>
    <col min="2" max="2" width="2.7109375" customWidth="1"/>
    <col min="3" max="3" width="2.5703125" customWidth="1"/>
    <col min="4" max="4" width="3.85546875" customWidth="1"/>
    <col min="5" max="5" width="39.85546875" customWidth="1"/>
    <col min="6" max="6" width="5.42578125" customWidth="1"/>
    <col min="7" max="7" width="9.28515625" customWidth="1"/>
    <col min="8" max="8" width="12" customWidth="1"/>
    <col min="9" max="9" width="10.140625" customWidth="1"/>
    <col min="10" max="10" width="8.5703125" customWidth="1"/>
    <col min="11" max="11" width="9" customWidth="1"/>
    <col min="12" max="12" width="8.28515625" customWidth="1"/>
    <col min="13" max="13" width="8.5703125" customWidth="1"/>
    <col min="14" max="14" width="9.5703125" customWidth="1"/>
    <col min="15" max="15" width="10.42578125" customWidth="1"/>
    <col min="17" max="17" width="9.140625" customWidth="1"/>
  </cols>
  <sheetData>
    <row r="1" spans="1:15" ht="17.25">
      <c r="A1" s="8"/>
      <c r="B1" s="8"/>
      <c r="C1" s="8"/>
      <c r="D1" s="8"/>
      <c r="E1" s="8"/>
      <c r="F1" s="8"/>
      <c r="G1" s="8"/>
      <c r="H1" s="8"/>
      <c r="I1" s="8"/>
      <c r="J1" s="14"/>
      <c r="K1" s="8"/>
      <c r="L1" s="8"/>
    </row>
    <row r="2" spans="1:15" ht="17.25">
      <c r="A2" s="2"/>
      <c r="B2" s="8"/>
      <c r="C2" s="8"/>
      <c r="D2" s="8"/>
      <c r="E2" s="8"/>
      <c r="F2" s="8"/>
      <c r="G2" s="8"/>
      <c r="H2" s="8"/>
      <c r="I2" s="8"/>
      <c r="J2" s="8"/>
      <c r="K2" s="8"/>
      <c r="L2" s="8"/>
    </row>
    <row r="3" spans="1:15" ht="17.25">
      <c r="A3" s="1"/>
      <c r="B3" s="8"/>
      <c r="C3" s="8"/>
      <c r="D3" s="8"/>
      <c r="E3" s="8"/>
      <c r="F3" s="8"/>
      <c r="G3" s="8"/>
      <c r="H3" s="8"/>
      <c r="I3" s="8"/>
      <c r="J3" s="8"/>
      <c r="K3" s="8"/>
      <c r="L3" s="8"/>
    </row>
    <row r="4" spans="1:15" ht="17.25">
      <c r="A4" s="1"/>
      <c r="B4" s="8"/>
      <c r="C4" s="8"/>
      <c r="D4" s="8"/>
      <c r="E4" s="8"/>
      <c r="F4" s="8"/>
      <c r="G4" s="8"/>
      <c r="H4" s="8"/>
      <c r="I4" s="8"/>
      <c r="J4" s="8"/>
      <c r="K4" s="8"/>
      <c r="L4" s="8"/>
    </row>
    <row r="5" spans="1:15" ht="17.25">
      <c r="A5" s="1"/>
      <c r="B5" s="8"/>
      <c r="C5" s="8"/>
      <c r="D5" s="8"/>
      <c r="E5" s="8"/>
      <c r="F5" s="8"/>
      <c r="G5" s="8"/>
      <c r="H5" s="8"/>
      <c r="I5" s="8"/>
      <c r="J5" s="8"/>
      <c r="K5" s="8"/>
      <c r="L5" s="8"/>
    </row>
    <row r="6" spans="1:1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</row>
    <row r="7" spans="1:15" s="8" customFormat="1"/>
    <row r="8" spans="1:15" s="8" customFormat="1"/>
    <row r="9" spans="1:15" s="8" customFormat="1"/>
    <row r="10" spans="1:15" ht="21">
      <c r="A10" s="8"/>
      <c r="B10" s="13"/>
      <c r="C10" s="16" t="s">
        <v>302</v>
      </c>
      <c r="D10" s="15"/>
      <c r="E10" s="15"/>
      <c r="F10" s="8"/>
      <c r="G10" s="8"/>
      <c r="H10" s="8"/>
      <c r="I10" s="8"/>
      <c r="J10" s="8"/>
      <c r="K10" s="8"/>
      <c r="L10" s="8"/>
      <c r="N10" s="18" t="s">
        <v>301</v>
      </c>
    </row>
    <row r="11" spans="1:15" ht="21">
      <c r="A11" s="8"/>
      <c r="B11" s="8"/>
      <c r="C11" s="13" t="s">
        <v>303</v>
      </c>
      <c r="D11" s="13"/>
      <c r="E11" s="17" t="s">
        <v>312</v>
      </c>
      <c r="F11" s="8"/>
      <c r="G11" s="8"/>
      <c r="H11" s="8"/>
      <c r="I11" s="8"/>
      <c r="J11" s="8"/>
      <c r="K11" s="8"/>
      <c r="L11" s="8"/>
    </row>
    <row r="13" spans="1:15">
      <c r="O13" s="8" t="s">
        <v>305</v>
      </c>
    </row>
    <row r="14" spans="1:15" ht="30" customHeight="1">
      <c r="A14" s="51"/>
      <c r="B14" s="51"/>
      <c r="C14" s="51"/>
      <c r="D14" s="51" t="s">
        <v>1</v>
      </c>
      <c r="E14" s="51"/>
      <c r="F14" s="51" t="s">
        <v>2</v>
      </c>
      <c r="G14" s="51" t="s">
        <v>389</v>
      </c>
      <c r="H14" s="51" t="s">
        <v>390</v>
      </c>
      <c r="I14" s="51"/>
      <c r="J14" s="51" t="s">
        <v>392</v>
      </c>
      <c r="K14" s="51"/>
      <c r="L14" s="51"/>
      <c r="M14" s="51"/>
      <c r="N14" s="19" t="s">
        <v>3</v>
      </c>
      <c r="O14" s="19" t="s">
        <v>3</v>
      </c>
    </row>
    <row r="15" spans="1:15" ht="30" customHeight="1">
      <c r="A15" s="51"/>
      <c r="B15" s="51"/>
      <c r="C15" s="51"/>
      <c r="D15" s="51"/>
      <c r="E15" s="51"/>
      <c r="F15" s="51"/>
      <c r="G15" s="51"/>
      <c r="H15" s="19" t="s">
        <v>300</v>
      </c>
      <c r="I15" s="19" t="s">
        <v>299</v>
      </c>
      <c r="J15" s="51" t="s">
        <v>298</v>
      </c>
      <c r="K15" s="51"/>
      <c r="L15" s="51"/>
      <c r="M15" s="51"/>
      <c r="N15" s="19" t="s">
        <v>297</v>
      </c>
      <c r="O15" s="19" t="s">
        <v>296</v>
      </c>
    </row>
    <row r="16" spans="1:15" ht="42.75">
      <c r="A16" s="51"/>
      <c r="B16" s="51"/>
      <c r="C16" s="51"/>
      <c r="D16" s="51"/>
      <c r="E16" s="51"/>
      <c r="F16" s="51"/>
      <c r="G16" s="51"/>
      <c r="H16" s="44" t="s">
        <v>391</v>
      </c>
      <c r="I16" s="44" t="s">
        <v>377</v>
      </c>
      <c r="J16" s="19" t="s">
        <v>295</v>
      </c>
      <c r="K16" s="19" t="s">
        <v>294</v>
      </c>
      <c r="L16" s="19" t="s">
        <v>293</v>
      </c>
      <c r="M16" s="44" t="s">
        <v>393</v>
      </c>
      <c r="N16" s="19"/>
      <c r="O16" s="19"/>
    </row>
    <row r="17" spans="1:15">
      <c r="A17" s="19">
        <v>0</v>
      </c>
      <c r="B17" s="51">
        <v>1</v>
      </c>
      <c r="C17" s="51"/>
      <c r="D17" s="51">
        <v>2</v>
      </c>
      <c r="E17" s="51"/>
      <c r="F17" s="19">
        <v>3</v>
      </c>
      <c r="G17" s="19" t="s">
        <v>292</v>
      </c>
      <c r="H17" s="19">
        <v>4</v>
      </c>
      <c r="I17" s="19">
        <v>5</v>
      </c>
      <c r="J17" s="19" t="s">
        <v>291</v>
      </c>
      <c r="K17" s="19" t="s">
        <v>290</v>
      </c>
      <c r="L17" s="19" t="s">
        <v>289</v>
      </c>
      <c r="M17" s="19">
        <v>6</v>
      </c>
      <c r="N17" s="19">
        <v>7</v>
      </c>
      <c r="O17" s="19">
        <v>8</v>
      </c>
    </row>
    <row r="18" spans="1:15" ht="30" customHeight="1">
      <c r="A18" s="20" t="s">
        <v>7</v>
      </c>
      <c r="B18" s="19"/>
      <c r="C18" s="19"/>
      <c r="D18" s="50" t="s">
        <v>288</v>
      </c>
      <c r="E18" s="50"/>
      <c r="F18" s="19">
        <v>1</v>
      </c>
      <c r="G18" s="35">
        <f>G19+G39+G45</f>
        <v>3277.8799999999997</v>
      </c>
      <c r="H18" s="35">
        <v>3541.7999999999997</v>
      </c>
      <c r="I18" s="35">
        <f>I19+I39+I45</f>
        <v>3876</v>
      </c>
      <c r="J18" s="35">
        <f t="shared" ref="J18:L18" si="0">J19+J39+J45</f>
        <v>1173</v>
      </c>
      <c r="K18" s="35">
        <f t="shared" si="0"/>
        <v>1174</v>
      </c>
      <c r="L18" s="35">
        <f t="shared" si="0"/>
        <v>1174</v>
      </c>
      <c r="M18" s="35">
        <f>J18+K18+L18</f>
        <v>3521</v>
      </c>
      <c r="N18" s="34">
        <f>M18/I18</f>
        <v>0.9084107327141383</v>
      </c>
      <c r="O18" s="34">
        <f>I18/G18</f>
        <v>1.1824715974959426</v>
      </c>
    </row>
    <row r="19" spans="1:15" ht="42.75" customHeight="1">
      <c r="A19" s="50"/>
      <c r="B19" s="19">
        <v>1</v>
      </c>
      <c r="C19" s="19"/>
      <c r="D19" s="50" t="s">
        <v>287</v>
      </c>
      <c r="E19" s="50"/>
      <c r="F19" s="19">
        <v>2</v>
      </c>
      <c r="G19" s="35">
        <f>G20+G25+G26+G29+G30+G31</f>
        <v>3277.8799999999997</v>
      </c>
      <c r="H19" s="35">
        <v>3541.7999999999997</v>
      </c>
      <c r="I19" s="35">
        <f>I20+I25+I26+I29+I30+I31</f>
        <v>3876</v>
      </c>
      <c r="J19" s="35">
        <f t="shared" ref="J19:L19" si="1">J20+J25+J26+J29+J30+J31</f>
        <v>1173</v>
      </c>
      <c r="K19" s="35">
        <f t="shared" si="1"/>
        <v>1174</v>
      </c>
      <c r="L19" s="35">
        <f t="shared" si="1"/>
        <v>1174</v>
      </c>
      <c r="M19" s="35">
        <f t="shared" ref="M19:M82" si="2">J19+K19+L19</f>
        <v>3521</v>
      </c>
      <c r="N19" s="34">
        <f t="shared" ref="N19:N82" si="3">M19/I19</f>
        <v>0.9084107327141383</v>
      </c>
      <c r="O19" s="34">
        <f t="shared" ref="O19:O25" si="4">I19/G19</f>
        <v>1.1824715974959426</v>
      </c>
    </row>
    <row r="20" spans="1:15" ht="29.25" customHeight="1">
      <c r="A20" s="50"/>
      <c r="B20" s="51"/>
      <c r="C20" s="19" t="s">
        <v>10</v>
      </c>
      <c r="D20" s="50" t="s">
        <v>286</v>
      </c>
      <c r="E20" s="50"/>
      <c r="F20" s="19">
        <v>3</v>
      </c>
      <c r="G20" s="35">
        <f>G21+G22+G23+G24</f>
        <v>3255.35</v>
      </c>
      <c r="H20" s="35">
        <v>3521</v>
      </c>
      <c r="I20" s="35">
        <f>I21+I22+I23+I24</f>
        <v>3842</v>
      </c>
      <c r="J20" s="35">
        <f t="shared" ref="J20:L20" si="5">J21+J22+J23+J24</f>
        <v>1171</v>
      </c>
      <c r="K20" s="35">
        <f t="shared" si="5"/>
        <v>1172</v>
      </c>
      <c r="L20" s="35">
        <f t="shared" si="5"/>
        <v>1172</v>
      </c>
      <c r="M20" s="35">
        <f t="shared" si="2"/>
        <v>3515</v>
      </c>
      <c r="N20" s="34">
        <f t="shared" si="3"/>
        <v>0.91488807912545544</v>
      </c>
      <c r="O20" s="34">
        <f t="shared" si="4"/>
        <v>1.1802110372156605</v>
      </c>
    </row>
    <row r="21" spans="1:15" ht="16.5" customHeight="1">
      <c r="A21" s="50"/>
      <c r="B21" s="51"/>
      <c r="C21" s="51"/>
      <c r="D21" s="20" t="s">
        <v>130</v>
      </c>
      <c r="E21" s="20" t="s">
        <v>285</v>
      </c>
      <c r="F21" s="19">
        <v>4</v>
      </c>
      <c r="G21" s="35">
        <v>0</v>
      </c>
      <c r="H21" s="35">
        <v>0</v>
      </c>
      <c r="I21" s="35">
        <v>0</v>
      </c>
      <c r="J21" s="35">
        <v>0</v>
      </c>
      <c r="K21" s="35">
        <v>0</v>
      </c>
      <c r="L21" s="35">
        <v>0</v>
      </c>
      <c r="M21" s="35">
        <f t="shared" si="2"/>
        <v>0</v>
      </c>
      <c r="N21" s="34">
        <v>0</v>
      </c>
      <c r="O21" s="34">
        <v>0</v>
      </c>
    </row>
    <row r="22" spans="1:15" ht="14.25" customHeight="1">
      <c r="A22" s="50"/>
      <c r="B22" s="51"/>
      <c r="C22" s="51"/>
      <c r="D22" s="20" t="s">
        <v>129</v>
      </c>
      <c r="E22" s="20" t="s">
        <v>284</v>
      </c>
      <c r="F22" s="19">
        <v>5</v>
      </c>
      <c r="G22" s="35">
        <v>3235.7</v>
      </c>
      <c r="H22" s="35">
        <v>3500</v>
      </c>
      <c r="I22" s="35">
        <v>3822</v>
      </c>
      <c r="J22" s="35">
        <v>1165</v>
      </c>
      <c r="K22" s="35">
        <v>1166</v>
      </c>
      <c r="L22" s="35">
        <v>1166</v>
      </c>
      <c r="M22" s="35">
        <f>J22+K22+L22</f>
        <v>3497</v>
      </c>
      <c r="N22" s="34">
        <f t="shared" si="3"/>
        <v>0.91496598639455784</v>
      </c>
      <c r="O22" s="34">
        <f t="shared" si="4"/>
        <v>1.1811972679791081</v>
      </c>
    </row>
    <row r="23" spans="1:15" ht="15.75" customHeight="1">
      <c r="A23" s="50"/>
      <c r="B23" s="51"/>
      <c r="C23" s="51"/>
      <c r="D23" s="20" t="s">
        <v>283</v>
      </c>
      <c r="E23" s="20" t="s">
        <v>282</v>
      </c>
      <c r="F23" s="19">
        <v>6</v>
      </c>
      <c r="G23" s="35">
        <v>19.649999999999999</v>
      </c>
      <c r="H23" s="35">
        <v>21</v>
      </c>
      <c r="I23" s="35">
        <v>20</v>
      </c>
      <c r="J23" s="35">
        <v>6</v>
      </c>
      <c r="K23" s="35">
        <v>6</v>
      </c>
      <c r="L23" s="35">
        <v>6</v>
      </c>
      <c r="M23" s="35">
        <f t="shared" si="2"/>
        <v>18</v>
      </c>
      <c r="N23" s="34">
        <f t="shared" si="3"/>
        <v>0.9</v>
      </c>
      <c r="O23" s="34">
        <f t="shared" si="4"/>
        <v>1.0178117048346056</v>
      </c>
    </row>
    <row r="24" spans="1:15" ht="14.25" customHeight="1">
      <c r="A24" s="50"/>
      <c r="B24" s="51"/>
      <c r="C24" s="51"/>
      <c r="D24" s="20" t="s">
        <v>281</v>
      </c>
      <c r="E24" s="20" t="s">
        <v>264</v>
      </c>
      <c r="F24" s="19">
        <v>7</v>
      </c>
      <c r="G24" s="35">
        <v>0</v>
      </c>
      <c r="H24" s="35">
        <v>0</v>
      </c>
      <c r="I24" s="35">
        <v>0</v>
      </c>
      <c r="J24" s="35">
        <v>0</v>
      </c>
      <c r="K24" s="35">
        <v>0</v>
      </c>
      <c r="L24" s="35">
        <v>0</v>
      </c>
      <c r="M24" s="35">
        <f t="shared" si="2"/>
        <v>0</v>
      </c>
      <c r="N24" s="34">
        <v>0</v>
      </c>
      <c r="O24" s="34">
        <v>0</v>
      </c>
    </row>
    <row r="25" spans="1:15">
      <c r="A25" s="50"/>
      <c r="B25" s="51"/>
      <c r="C25" s="19" t="s">
        <v>12</v>
      </c>
      <c r="D25" s="50" t="s">
        <v>280</v>
      </c>
      <c r="E25" s="50"/>
      <c r="F25" s="19">
        <v>8</v>
      </c>
      <c r="G25" s="35">
        <v>1.31</v>
      </c>
      <c r="H25" s="35">
        <v>1.5</v>
      </c>
      <c r="I25" s="35">
        <v>4</v>
      </c>
      <c r="J25" s="35">
        <v>1</v>
      </c>
      <c r="K25" s="35">
        <v>1</v>
      </c>
      <c r="L25" s="35">
        <v>1</v>
      </c>
      <c r="M25" s="35">
        <f t="shared" si="2"/>
        <v>3</v>
      </c>
      <c r="N25" s="34">
        <f t="shared" si="3"/>
        <v>0.75</v>
      </c>
      <c r="O25" s="34">
        <f t="shared" si="4"/>
        <v>3.0534351145038165</v>
      </c>
    </row>
    <row r="26" spans="1:15" ht="56.25" customHeight="1">
      <c r="A26" s="50"/>
      <c r="B26" s="51"/>
      <c r="C26" s="19" t="s">
        <v>59</v>
      </c>
      <c r="D26" s="50" t="s">
        <v>279</v>
      </c>
      <c r="E26" s="50"/>
      <c r="F26" s="19">
        <v>9</v>
      </c>
      <c r="G26" s="35">
        <f>G27+G28</f>
        <v>0</v>
      </c>
      <c r="H26" s="35">
        <v>0</v>
      </c>
      <c r="I26" s="35">
        <f>I27+I28</f>
        <v>0</v>
      </c>
      <c r="J26" s="35">
        <f t="shared" ref="J26:L26" si="6">J27+J28</f>
        <v>0</v>
      </c>
      <c r="K26" s="35">
        <f t="shared" si="6"/>
        <v>0</v>
      </c>
      <c r="L26" s="35">
        <f t="shared" si="6"/>
        <v>0</v>
      </c>
      <c r="M26" s="35">
        <f t="shared" si="2"/>
        <v>0</v>
      </c>
      <c r="N26" s="34">
        <v>0</v>
      </c>
      <c r="O26" s="34">
        <v>0</v>
      </c>
    </row>
    <row r="27" spans="1:15" ht="29.25" customHeight="1">
      <c r="A27" s="50"/>
      <c r="B27" s="51"/>
      <c r="C27" s="51"/>
      <c r="D27" s="20" t="s">
        <v>278</v>
      </c>
      <c r="E27" s="20" t="s">
        <v>11</v>
      </c>
      <c r="F27" s="19">
        <v>10</v>
      </c>
      <c r="G27" s="35">
        <v>0</v>
      </c>
      <c r="H27" s="35">
        <v>0</v>
      </c>
      <c r="I27" s="35">
        <v>0</v>
      </c>
      <c r="J27" s="35">
        <v>0</v>
      </c>
      <c r="K27" s="35">
        <v>0</v>
      </c>
      <c r="L27" s="35">
        <v>0</v>
      </c>
      <c r="M27" s="35">
        <f t="shared" si="2"/>
        <v>0</v>
      </c>
      <c r="N27" s="34">
        <v>0</v>
      </c>
      <c r="O27" s="34">
        <v>0</v>
      </c>
    </row>
    <row r="28" spans="1:15" ht="27.75" customHeight="1">
      <c r="A28" s="50"/>
      <c r="B28" s="51"/>
      <c r="C28" s="51"/>
      <c r="D28" s="20" t="s">
        <v>277</v>
      </c>
      <c r="E28" s="20" t="s">
        <v>13</v>
      </c>
      <c r="F28" s="19">
        <v>11</v>
      </c>
      <c r="G28" s="35">
        <v>0</v>
      </c>
      <c r="H28" s="35">
        <v>0</v>
      </c>
      <c r="I28" s="35">
        <v>0</v>
      </c>
      <c r="J28" s="35">
        <v>0</v>
      </c>
      <c r="K28" s="35">
        <v>0</v>
      </c>
      <c r="L28" s="35">
        <v>0</v>
      </c>
      <c r="M28" s="35">
        <f t="shared" si="2"/>
        <v>0</v>
      </c>
      <c r="N28" s="34">
        <v>0</v>
      </c>
      <c r="O28" s="34">
        <v>0</v>
      </c>
    </row>
    <row r="29" spans="1:15">
      <c r="A29" s="50"/>
      <c r="B29" s="51"/>
      <c r="C29" s="19" t="s">
        <v>69</v>
      </c>
      <c r="D29" s="50" t="s">
        <v>276</v>
      </c>
      <c r="E29" s="50"/>
      <c r="F29" s="19">
        <v>12</v>
      </c>
      <c r="G29" s="35">
        <v>0</v>
      </c>
      <c r="H29" s="35">
        <v>0</v>
      </c>
      <c r="I29" s="35">
        <v>0</v>
      </c>
      <c r="J29" s="35">
        <v>0</v>
      </c>
      <c r="K29" s="35">
        <v>0</v>
      </c>
      <c r="L29" s="35">
        <v>0</v>
      </c>
      <c r="M29" s="35">
        <f t="shared" si="2"/>
        <v>0</v>
      </c>
      <c r="N29" s="34">
        <v>0</v>
      </c>
      <c r="O29" s="34">
        <v>0</v>
      </c>
    </row>
    <row r="30" spans="1:15" ht="13.5" customHeight="1">
      <c r="A30" s="50"/>
      <c r="B30" s="51"/>
      <c r="C30" s="19" t="s">
        <v>71</v>
      </c>
      <c r="D30" s="50" t="s">
        <v>275</v>
      </c>
      <c r="E30" s="50"/>
      <c r="F30" s="19">
        <v>13</v>
      </c>
      <c r="G30" s="35"/>
      <c r="H30" s="35">
        <v>0</v>
      </c>
      <c r="I30" s="35"/>
      <c r="J30" s="35"/>
      <c r="K30" s="35"/>
      <c r="L30" s="35"/>
      <c r="M30" s="35">
        <f t="shared" si="2"/>
        <v>0</v>
      </c>
      <c r="N30" s="34">
        <v>0</v>
      </c>
      <c r="O30" s="34">
        <v>0</v>
      </c>
    </row>
    <row r="31" spans="1:15" ht="42.75" customHeight="1">
      <c r="A31" s="50"/>
      <c r="B31" s="51"/>
      <c r="C31" s="19" t="s">
        <v>144</v>
      </c>
      <c r="D31" s="50" t="s">
        <v>274</v>
      </c>
      <c r="E31" s="50"/>
      <c r="F31" s="19">
        <v>14</v>
      </c>
      <c r="G31" s="35">
        <f>G32+G33+G36+G37+G38</f>
        <v>21.22</v>
      </c>
      <c r="H31" s="35">
        <v>19.299999999999997</v>
      </c>
      <c r="I31" s="35">
        <f>I32+I33+I36+I37+I38</f>
        <v>30</v>
      </c>
      <c r="J31" s="35">
        <v>1</v>
      </c>
      <c r="K31" s="35">
        <v>1</v>
      </c>
      <c r="L31" s="35">
        <v>1</v>
      </c>
      <c r="M31" s="35">
        <f t="shared" si="2"/>
        <v>3</v>
      </c>
      <c r="N31" s="34">
        <f t="shared" si="3"/>
        <v>0.1</v>
      </c>
      <c r="O31" s="34">
        <v>0</v>
      </c>
    </row>
    <row r="32" spans="1:15" ht="15.75" customHeight="1">
      <c r="A32" s="50"/>
      <c r="B32" s="51"/>
      <c r="C32" s="51"/>
      <c r="D32" s="20" t="s">
        <v>142</v>
      </c>
      <c r="E32" s="20" t="s">
        <v>273</v>
      </c>
      <c r="F32" s="19">
        <v>15</v>
      </c>
      <c r="G32" s="35">
        <v>17.07</v>
      </c>
      <c r="H32" s="35">
        <v>15</v>
      </c>
      <c r="I32" s="35">
        <v>0</v>
      </c>
      <c r="J32" s="35">
        <v>0</v>
      </c>
      <c r="K32" s="35">
        <v>0</v>
      </c>
      <c r="L32" s="35">
        <v>0</v>
      </c>
      <c r="M32" s="35">
        <f t="shared" si="2"/>
        <v>0</v>
      </c>
      <c r="N32" s="34">
        <v>0</v>
      </c>
      <c r="O32" s="34">
        <v>0</v>
      </c>
    </row>
    <row r="33" spans="1:15" ht="42.75" customHeight="1">
      <c r="A33" s="50"/>
      <c r="B33" s="51"/>
      <c r="C33" s="51"/>
      <c r="D33" s="20" t="s">
        <v>138</v>
      </c>
      <c r="E33" s="20" t="s">
        <v>272</v>
      </c>
      <c r="F33" s="19">
        <v>16</v>
      </c>
      <c r="G33" s="35">
        <f>G34+G35</f>
        <v>0</v>
      </c>
      <c r="H33" s="35">
        <v>0</v>
      </c>
      <c r="I33" s="35">
        <f>I34+I35</f>
        <v>0</v>
      </c>
      <c r="J33" s="35">
        <f t="shared" ref="J33:L33" si="7">J34+J35</f>
        <v>0</v>
      </c>
      <c r="K33" s="35">
        <f t="shared" si="7"/>
        <v>0</v>
      </c>
      <c r="L33" s="35">
        <f t="shared" si="7"/>
        <v>0</v>
      </c>
      <c r="M33" s="35">
        <f t="shared" si="2"/>
        <v>0</v>
      </c>
      <c r="N33" s="34">
        <v>0</v>
      </c>
      <c r="O33" s="34">
        <v>0</v>
      </c>
    </row>
    <row r="34" spans="1:15">
      <c r="A34" s="50"/>
      <c r="B34" s="51"/>
      <c r="C34" s="51"/>
      <c r="D34" s="20"/>
      <c r="E34" s="20" t="s">
        <v>271</v>
      </c>
      <c r="F34" s="19">
        <v>17</v>
      </c>
      <c r="G34" s="35">
        <v>0</v>
      </c>
      <c r="H34" s="35">
        <v>0</v>
      </c>
      <c r="I34" s="35">
        <v>0</v>
      </c>
      <c r="J34" s="35">
        <v>0</v>
      </c>
      <c r="K34" s="35">
        <v>0</v>
      </c>
      <c r="L34" s="35">
        <v>0</v>
      </c>
      <c r="M34" s="35">
        <f t="shared" si="2"/>
        <v>0</v>
      </c>
      <c r="N34" s="34">
        <v>0</v>
      </c>
      <c r="O34" s="34">
        <v>0</v>
      </c>
    </row>
    <row r="35" spans="1:15">
      <c r="A35" s="50"/>
      <c r="B35" s="51"/>
      <c r="C35" s="51"/>
      <c r="D35" s="20"/>
      <c r="E35" s="20" t="s">
        <v>270</v>
      </c>
      <c r="F35" s="19">
        <v>18</v>
      </c>
      <c r="G35" s="35">
        <v>0</v>
      </c>
      <c r="H35" s="35">
        <v>0</v>
      </c>
      <c r="I35" s="35">
        <v>0</v>
      </c>
      <c r="J35" s="35">
        <v>0</v>
      </c>
      <c r="K35" s="35">
        <v>0</v>
      </c>
      <c r="L35" s="35">
        <v>0</v>
      </c>
      <c r="M35" s="35">
        <f t="shared" si="2"/>
        <v>0</v>
      </c>
      <c r="N35" s="34">
        <v>0</v>
      </c>
      <c r="O35" s="34">
        <v>0</v>
      </c>
    </row>
    <row r="36" spans="1:15" ht="16.5" customHeight="1">
      <c r="A36" s="50"/>
      <c r="B36" s="51"/>
      <c r="C36" s="51"/>
      <c r="D36" s="20" t="s">
        <v>269</v>
      </c>
      <c r="E36" s="20" t="s">
        <v>268</v>
      </c>
      <c r="F36" s="19">
        <v>19</v>
      </c>
      <c r="G36" s="35">
        <v>0</v>
      </c>
      <c r="H36" s="35">
        <v>0</v>
      </c>
      <c r="I36" s="35">
        <v>0</v>
      </c>
      <c r="J36" s="35">
        <v>0</v>
      </c>
      <c r="K36" s="35">
        <v>0</v>
      </c>
      <c r="L36" s="35">
        <v>0</v>
      </c>
      <c r="M36" s="35">
        <f t="shared" si="2"/>
        <v>0</v>
      </c>
      <c r="N36" s="34">
        <v>0</v>
      </c>
      <c r="O36" s="34">
        <v>0</v>
      </c>
    </row>
    <row r="37" spans="1:15" ht="27" customHeight="1">
      <c r="A37" s="50"/>
      <c r="B37" s="51"/>
      <c r="C37" s="51"/>
      <c r="D37" s="20" t="s">
        <v>267</v>
      </c>
      <c r="E37" s="20" t="s">
        <v>266</v>
      </c>
      <c r="F37" s="19">
        <v>20</v>
      </c>
      <c r="G37" s="35">
        <v>0</v>
      </c>
      <c r="H37" s="35">
        <v>0</v>
      </c>
      <c r="I37" s="35">
        <v>0</v>
      </c>
      <c r="J37" s="35">
        <v>0</v>
      </c>
      <c r="K37" s="35">
        <v>0</v>
      </c>
      <c r="L37" s="35">
        <v>0</v>
      </c>
      <c r="M37" s="35">
        <f t="shared" si="2"/>
        <v>0</v>
      </c>
      <c r="N37" s="34">
        <v>0</v>
      </c>
      <c r="O37" s="34">
        <v>0</v>
      </c>
    </row>
    <row r="38" spans="1:15">
      <c r="A38" s="50"/>
      <c r="B38" s="51"/>
      <c r="C38" s="51"/>
      <c r="D38" s="20" t="s">
        <v>265</v>
      </c>
      <c r="E38" s="20" t="s">
        <v>264</v>
      </c>
      <c r="F38" s="19">
        <v>21</v>
      </c>
      <c r="G38" s="35">
        <v>4.1500000000000004</v>
      </c>
      <c r="H38" s="35">
        <v>4.3000000000000007</v>
      </c>
      <c r="I38" s="35">
        <v>30</v>
      </c>
      <c r="J38" s="35">
        <v>1</v>
      </c>
      <c r="K38" s="35">
        <v>1</v>
      </c>
      <c r="L38" s="35">
        <v>1</v>
      </c>
      <c r="M38" s="35">
        <f t="shared" si="2"/>
        <v>3</v>
      </c>
      <c r="N38" s="34">
        <f t="shared" si="3"/>
        <v>0.1</v>
      </c>
      <c r="O38" s="34">
        <v>0</v>
      </c>
    </row>
    <row r="39" spans="1:15" ht="29.25" customHeight="1">
      <c r="A39" s="50"/>
      <c r="B39" s="19">
        <v>2</v>
      </c>
      <c r="C39" s="19"/>
      <c r="D39" s="50" t="s">
        <v>263</v>
      </c>
      <c r="E39" s="50"/>
      <c r="F39" s="19">
        <v>22</v>
      </c>
      <c r="G39" s="35">
        <f>G40+G41+G42+G43+G44</f>
        <v>0</v>
      </c>
      <c r="H39" s="35">
        <v>0</v>
      </c>
      <c r="I39" s="35">
        <f>I40+I41+I42+I43+I44</f>
        <v>0</v>
      </c>
      <c r="J39" s="35">
        <f t="shared" ref="J39:L39" si="8">J40+J41+J42+J43+J44</f>
        <v>0</v>
      </c>
      <c r="K39" s="35">
        <f t="shared" si="8"/>
        <v>0</v>
      </c>
      <c r="L39" s="35">
        <f t="shared" si="8"/>
        <v>0</v>
      </c>
      <c r="M39" s="35">
        <f t="shared" si="2"/>
        <v>0</v>
      </c>
      <c r="N39" s="34">
        <v>0</v>
      </c>
      <c r="O39" s="34">
        <v>0</v>
      </c>
    </row>
    <row r="40" spans="1:15">
      <c r="A40" s="50"/>
      <c r="B40" s="51"/>
      <c r="C40" s="19" t="s">
        <v>10</v>
      </c>
      <c r="D40" s="50" t="s">
        <v>262</v>
      </c>
      <c r="E40" s="50"/>
      <c r="F40" s="19">
        <v>23</v>
      </c>
      <c r="G40" s="35">
        <v>0</v>
      </c>
      <c r="H40" s="35">
        <v>0</v>
      </c>
      <c r="I40" s="35">
        <v>0</v>
      </c>
      <c r="J40" s="35">
        <v>0</v>
      </c>
      <c r="K40" s="35">
        <v>0</v>
      </c>
      <c r="L40" s="35">
        <v>0</v>
      </c>
      <c r="M40" s="35">
        <f t="shared" si="2"/>
        <v>0</v>
      </c>
      <c r="N40" s="34">
        <v>0</v>
      </c>
      <c r="O40" s="34">
        <v>0</v>
      </c>
    </row>
    <row r="41" spans="1:15">
      <c r="A41" s="50"/>
      <c r="B41" s="51"/>
      <c r="C41" s="19" t="s">
        <v>12</v>
      </c>
      <c r="D41" s="50" t="s">
        <v>261</v>
      </c>
      <c r="E41" s="50"/>
      <c r="F41" s="19">
        <v>24</v>
      </c>
      <c r="G41" s="35">
        <v>0</v>
      </c>
      <c r="H41" s="35">
        <v>0</v>
      </c>
      <c r="I41" s="35">
        <v>0</v>
      </c>
      <c r="J41" s="35">
        <v>0</v>
      </c>
      <c r="K41" s="35">
        <v>0</v>
      </c>
      <c r="L41" s="35">
        <v>0</v>
      </c>
      <c r="M41" s="35">
        <f t="shared" si="2"/>
        <v>0</v>
      </c>
      <c r="N41" s="34">
        <v>0</v>
      </c>
      <c r="O41" s="34">
        <v>0</v>
      </c>
    </row>
    <row r="42" spans="1:15">
      <c r="A42" s="50"/>
      <c r="B42" s="51"/>
      <c r="C42" s="19" t="s">
        <v>59</v>
      </c>
      <c r="D42" s="50" t="s">
        <v>260</v>
      </c>
      <c r="E42" s="50"/>
      <c r="F42" s="19">
        <v>25</v>
      </c>
      <c r="G42" s="35">
        <v>0</v>
      </c>
      <c r="H42" s="35">
        <v>0</v>
      </c>
      <c r="I42" s="35">
        <v>0</v>
      </c>
      <c r="J42" s="35">
        <v>0</v>
      </c>
      <c r="K42" s="35">
        <v>0</v>
      </c>
      <c r="L42" s="35">
        <v>0</v>
      </c>
      <c r="M42" s="35">
        <f t="shared" si="2"/>
        <v>0</v>
      </c>
      <c r="N42" s="34">
        <v>0</v>
      </c>
      <c r="O42" s="34">
        <v>0</v>
      </c>
    </row>
    <row r="43" spans="1:15">
      <c r="A43" s="50"/>
      <c r="B43" s="51"/>
      <c r="C43" s="19" t="s">
        <v>69</v>
      </c>
      <c r="D43" s="50" t="s">
        <v>259</v>
      </c>
      <c r="E43" s="50"/>
      <c r="F43" s="19">
        <v>26</v>
      </c>
      <c r="G43" s="35">
        <v>0</v>
      </c>
      <c r="H43" s="35">
        <v>0</v>
      </c>
      <c r="I43" s="35">
        <v>0</v>
      </c>
      <c r="J43" s="35">
        <v>0</v>
      </c>
      <c r="K43" s="35">
        <v>0</v>
      </c>
      <c r="L43" s="35">
        <v>0</v>
      </c>
      <c r="M43" s="35">
        <f t="shared" si="2"/>
        <v>0</v>
      </c>
      <c r="N43" s="34">
        <v>0</v>
      </c>
      <c r="O43" s="34">
        <v>0</v>
      </c>
    </row>
    <row r="44" spans="1:15">
      <c r="A44" s="50"/>
      <c r="B44" s="51"/>
      <c r="C44" s="19" t="s">
        <v>71</v>
      </c>
      <c r="D44" s="50" t="s">
        <v>258</v>
      </c>
      <c r="E44" s="50"/>
      <c r="F44" s="19">
        <v>27</v>
      </c>
      <c r="G44" s="35">
        <v>0</v>
      </c>
      <c r="H44" s="35">
        <v>0</v>
      </c>
      <c r="I44" s="35">
        <v>0</v>
      </c>
      <c r="J44" s="35">
        <v>0</v>
      </c>
      <c r="K44" s="35">
        <v>0</v>
      </c>
      <c r="L44" s="35">
        <v>0</v>
      </c>
      <c r="M44" s="35">
        <f t="shared" si="2"/>
        <v>0</v>
      </c>
      <c r="N44" s="34">
        <v>0</v>
      </c>
      <c r="O44" s="34">
        <v>0</v>
      </c>
    </row>
    <row r="45" spans="1:15">
      <c r="A45" s="50"/>
      <c r="B45" s="19">
        <v>3</v>
      </c>
      <c r="C45" s="19"/>
      <c r="D45" s="50" t="s">
        <v>15</v>
      </c>
      <c r="E45" s="50"/>
      <c r="F45" s="19">
        <v>28</v>
      </c>
      <c r="G45" s="35">
        <v>0</v>
      </c>
      <c r="H45" s="35">
        <v>0</v>
      </c>
      <c r="I45" s="35">
        <v>0</v>
      </c>
      <c r="J45" s="35">
        <v>0</v>
      </c>
      <c r="K45" s="35">
        <v>0</v>
      </c>
      <c r="L45" s="35">
        <v>0</v>
      </c>
      <c r="M45" s="35">
        <f t="shared" si="2"/>
        <v>0</v>
      </c>
      <c r="N45" s="34">
        <v>0</v>
      </c>
      <c r="O45" s="34">
        <v>0</v>
      </c>
    </row>
    <row r="46" spans="1:15" ht="30" customHeight="1">
      <c r="A46" s="20" t="s">
        <v>16</v>
      </c>
      <c r="B46" s="51" t="s">
        <v>257</v>
      </c>
      <c r="C46" s="51"/>
      <c r="D46" s="51"/>
      <c r="E46" s="51"/>
      <c r="F46" s="19">
        <v>29</v>
      </c>
      <c r="G46" s="35">
        <f>G47+G148+G156</f>
        <v>3156.5799999999995</v>
      </c>
      <c r="H46" s="35">
        <v>3429.3300000000004</v>
      </c>
      <c r="I46" s="35">
        <f>I47+I148+I156</f>
        <v>3765</v>
      </c>
      <c r="J46" s="35">
        <f t="shared" ref="J46:L46" si="9">J47+J148+J156</f>
        <v>1130.18</v>
      </c>
      <c r="K46" s="35">
        <f t="shared" si="9"/>
        <v>1133.4100000000001</v>
      </c>
      <c r="L46" s="35">
        <f t="shared" si="9"/>
        <v>1134.4100000000001</v>
      </c>
      <c r="M46" s="35">
        <f t="shared" si="2"/>
        <v>3398</v>
      </c>
      <c r="N46" s="34">
        <f t="shared" si="3"/>
        <v>0.90252324037184595</v>
      </c>
      <c r="O46" s="34">
        <f t="shared" ref="O46:O68" si="10">I46/G46</f>
        <v>1.19274658015954</v>
      </c>
    </row>
    <row r="47" spans="1:15" ht="29.25" customHeight="1">
      <c r="A47" s="50"/>
      <c r="B47" s="19">
        <v>1</v>
      </c>
      <c r="C47" s="51" t="s">
        <v>256</v>
      </c>
      <c r="D47" s="51"/>
      <c r="E47" s="51"/>
      <c r="F47" s="19">
        <v>30</v>
      </c>
      <c r="G47" s="35">
        <f>G48+G96+G103+G131</f>
        <v>3133.9799999999996</v>
      </c>
      <c r="H47" s="35">
        <v>3399.3300000000004</v>
      </c>
      <c r="I47" s="35">
        <f>I48+I96+I103+I131</f>
        <v>3743</v>
      </c>
      <c r="J47" s="35">
        <f t="shared" ref="J47:L47" si="11">J48+J96+J103+J131</f>
        <v>1120.18</v>
      </c>
      <c r="K47" s="35">
        <f t="shared" si="11"/>
        <v>1123.4100000000001</v>
      </c>
      <c r="L47" s="35">
        <f t="shared" si="11"/>
        <v>1124.4100000000001</v>
      </c>
      <c r="M47" s="35">
        <f t="shared" si="2"/>
        <v>3368</v>
      </c>
      <c r="N47" s="34">
        <f t="shared" si="3"/>
        <v>0.89981298423724287</v>
      </c>
      <c r="O47" s="34">
        <f t="shared" si="10"/>
        <v>1.1943279791192032</v>
      </c>
    </row>
    <row r="48" spans="1:15" ht="27.75" customHeight="1">
      <c r="A48" s="50"/>
      <c r="B48" s="51"/>
      <c r="C48" s="51" t="s">
        <v>255</v>
      </c>
      <c r="D48" s="51"/>
      <c r="E48" s="51"/>
      <c r="F48" s="19">
        <v>31</v>
      </c>
      <c r="G48" s="35">
        <f>G49+G57+G63</f>
        <v>1280.93</v>
      </c>
      <c r="H48" s="35">
        <v>1454.73</v>
      </c>
      <c r="I48" s="35">
        <f>I49+I57+I63</f>
        <v>1512</v>
      </c>
      <c r="J48" s="35">
        <f t="shared" ref="J48:L48" si="12">J49+J57+J63</f>
        <v>473.18</v>
      </c>
      <c r="K48" s="35">
        <f t="shared" si="12"/>
        <v>476.41</v>
      </c>
      <c r="L48" s="35">
        <f t="shared" si="12"/>
        <v>477.41</v>
      </c>
      <c r="M48" s="35">
        <f t="shared" si="2"/>
        <v>1427</v>
      </c>
      <c r="N48" s="34">
        <f t="shared" si="3"/>
        <v>0.94378306878306883</v>
      </c>
      <c r="O48" s="34">
        <f t="shared" si="10"/>
        <v>1.1803923711678233</v>
      </c>
    </row>
    <row r="49" spans="1:15" ht="42.75" customHeight="1">
      <c r="A49" s="50"/>
      <c r="B49" s="51"/>
      <c r="C49" s="19" t="s">
        <v>254</v>
      </c>
      <c r="D49" s="50" t="s">
        <v>253</v>
      </c>
      <c r="E49" s="50"/>
      <c r="F49" s="19">
        <v>32</v>
      </c>
      <c r="G49" s="35">
        <f>G50+G51+G54+G55+G56</f>
        <v>381.45</v>
      </c>
      <c r="H49" s="35">
        <v>491.43</v>
      </c>
      <c r="I49" s="35">
        <f>I50+I51+I54+I55+I56</f>
        <v>377</v>
      </c>
      <c r="J49" s="35">
        <f t="shared" ref="J49:L49" si="13">J50+J51+J54+J55+J56</f>
        <v>162.07999999999998</v>
      </c>
      <c r="K49" s="35">
        <f t="shared" si="13"/>
        <v>163.81</v>
      </c>
      <c r="L49" s="35">
        <f t="shared" si="13"/>
        <v>164.81</v>
      </c>
      <c r="M49" s="35">
        <f t="shared" si="2"/>
        <v>490.7</v>
      </c>
      <c r="N49" s="34">
        <f t="shared" si="3"/>
        <v>1.3015915119363395</v>
      </c>
      <c r="O49" s="34">
        <f t="shared" si="10"/>
        <v>0.98833398872722511</v>
      </c>
    </row>
    <row r="50" spans="1:15" ht="15" customHeight="1">
      <c r="A50" s="50"/>
      <c r="B50" s="51"/>
      <c r="C50" s="19" t="s">
        <v>10</v>
      </c>
      <c r="D50" s="50" t="s">
        <v>252</v>
      </c>
      <c r="E50" s="50"/>
      <c r="F50" s="19">
        <v>33</v>
      </c>
      <c r="G50" s="35">
        <v>0</v>
      </c>
      <c r="H50" s="35">
        <v>0</v>
      </c>
      <c r="I50" s="35">
        <v>0</v>
      </c>
      <c r="J50" s="35">
        <v>0</v>
      </c>
      <c r="K50" s="35">
        <v>0</v>
      </c>
      <c r="L50" s="35">
        <v>0</v>
      </c>
      <c r="M50" s="35">
        <f t="shared" si="2"/>
        <v>0</v>
      </c>
      <c r="N50" s="34">
        <v>0</v>
      </c>
      <c r="O50" s="34">
        <v>0</v>
      </c>
    </row>
    <row r="51" spans="1:15">
      <c r="A51" s="50"/>
      <c r="B51" s="51"/>
      <c r="C51" s="19" t="s">
        <v>12</v>
      </c>
      <c r="D51" s="50" t="s">
        <v>251</v>
      </c>
      <c r="E51" s="50"/>
      <c r="F51" s="19">
        <v>34</v>
      </c>
      <c r="G51" s="35">
        <f>G52+G53+51.81</f>
        <v>357.96</v>
      </c>
      <c r="H51" s="35">
        <v>464.43</v>
      </c>
      <c r="I51" s="35">
        <f>I52+I53+55</f>
        <v>359</v>
      </c>
      <c r="J51" s="35">
        <f>J52+J53+51.08</f>
        <v>153.07999999999998</v>
      </c>
      <c r="K51" s="35">
        <f t="shared" ref="K51:L51" si="14">K52+K53+51.81</f>
        <v>154.81</v>
      </c>
      <c r="L51" s="35">
        <f t="shared" si="14"/>
        <v>155.81</v>
      </c>
      <c r="M51" s="35">
        <f t="shared" si="2"/>
        <v>463.7</v>
      </c>
      <c r="N51" s="34">
        <f t="shared" si="3"/>
        <v>1.2916434540389972</v>
      </c>
      <c r="O51" s="34">
        <f t="shared" si="10"/>
        <v>1.002905352553358</v>
      </c>
    </row>
    <row r="52" spans="1:15" ht="15" customHeight="1">
      <c r="A52" s="50"/>
      <c r="B52" s="51"/>
      <c r="C52" s="19"/>
      <c r="D52" s="20" t="s">
        <v>127</v>
      </c>
      <c r="E52" s="20" t="s">
        <v>250</v>
      </c>
      <c r="F52" s="19">
        <v>35</v>
      </c>
      <c r="G52" s="35">
        <v>48.38</v>
      </c>
      <c r="H52" s="35">
        <v>48</v>
      </c>
      <c r="I52" s="35">
        <v>54</v>
      </c>
      <c r="J52" s="35">
        <v>16</v>
      </c>
      <c r="K52" s="35">
        <v>16</v>
      </c>
      <c r="L52" s="35">
        <v>16</v>
      </c>
      <c r="M52" s="35">
        <f t="shared" si="2"/>
        <v>48</v>
      </c>
      <c r="N52" s="34">
        <f t="shared" si="3"/>
        <v>0.88888888888888884</v>
      </c>
      <c r="O52" s="34">
        <f t="shared" si="10"/>
        <v>1.1161637040099215</v>
      </c>
    </row>
    <row r="53" spans="1:15" ht="15.75" customHeight="1">
      <c r="A53" s="50"/>
      <c r="B53" s="51"/>
      <c r="C53" s="19"/>
      <c r="D53" s="20" t="s">
        <v>125</v>
      </c>
      <c r="E53" s="20" t="s">
        <v>249</v>
      </c>
      <c r="F53" s="19">
        <v>36</v>
      </c>
      <c r="G53" s="35">
        <v>257.77</v>
      </c>
      <c r="H53" s="35">
        <v>261</v>
      </c>
      <c r="I53" s="35">
        <v>250</v>
      </c>
      <c r="J53" s="35">
        <v>86</v>
      </c>
      <c r="K53" s="35">
        <v>87</v>
      </c>
      <c r="L53" s="35">
        <v>88</v>
      </c>
      <c r="M53" s="35">
        <f t="shared" si="2"/>
        <v>261</v>
      </c>
      <c r="N53" s="34">
        <f t="shared" si="3"/>
        <v>1.044</v>
      </c>
      <c r="O53" s="34">
        <f t="shared" si="10"/>
        <v>0.96985684912906867</v>
      </c>
    </row>
    <row r="54" spans="1:15">
      <c r="A54" s="50"/>
      <c r="B54" s="51"/>
      <c r="C54" s="19" t="s">
        <v>59</v>
      </c>
      <c r="D54" s="50" t="s">
        <v>248</v>
      </c>
      <c r="E54" s="50"/>
      <c r="F54" s="19">
        <v>37</v>
      </c>
      <c r="G54" s="35">
        <v>13.67</v>
      </c>
      <c r="H54" s="35">
        <v>15</v>
      </c>
      <c r="I54" s="35">
        <v>4</v>
      </c>
      <c r="J54" s="35">
        <v>5</v>
      </c>
      <c r="K54" s="35">
        <v>5</v>
      </c>
      <c r="L54" s="35">
        <v>5</v>
      </c>
      <c r="M54" s="35">
        <f t="shared" si="2"/>
        <v>15</v>
      </c>
      <c r="N54" s="34">
        <f t="shared" si="3"/>
        <v>3.75</v>
      </c>
      <c r="O54" s="34">
        <f t="shared" si="10"/>
        <v>0.29261155815654716</v>
      </c>
    </row>
    <row r="55" spans="1:15">
      <c r="A55" s="50"/>
      <c r="B55" s="51"/>
      <c r="C55" s="19" t="s">
        <v>69</v>
      </c>
      <c r="D55" s="50" t="s">
        <v>247</v>
      </c>
      <c r="E55" s="50"/>
      <c r="F55" s="19">
        <v>38</v>
      </c>
      <c r="G55" s="35">
        <v>9.82</v>
      </c>
      <c r="H55" s="35">
        <v>12</v>
      </c>
      <c r="I55" s="35">
        <v>14</v>
      </c>
      <c r="J55" s="35">
        <v>4</v>
      </c>
      <c r="K55" s="35">
        <v>4</v>
      </c>
      <c r="L55" s="35">
        <v>4</v>
      </c>
      <c r="M55" s="35">
        <f t="shared" si="2"/>
        <v>12</v>
      </c>
      <c r="N55" s="34">
        <f t="shared" si="3"/>
        <v>0.8571428571428571</v>
      </c>
      <c r="O55" s="34">
        <f t="shared" si="10"/>
        <v>1.4256619144602851</v>
      </c>
    </row>
    <row r="56" spans="1:15">
      <c r="A56" s="50"/>
      <c r="B56" s="51"/>
      <c r="C56" s="19" t="s">
        <v>71</v>
      </c>
      <c r="D56" s="50" t="s">
        <v>246</v>
      </c>
      <c r="E56" s="50"/>
      <c r="F56" s="19">
        <v>39</v>
      </c>
      <c r="G56" s="35">
        <v>0</v>
      </c>
      <c r="H56" s="35">
        <v>0</v>
      </c>
      <c r="I56" s="35">
        <v>0</v>
      </c>
      <c r="J56" s="35">
        <v>0</v>
      </c>
      <c r="K56" s="35">
        <v>0</v>
      </c>
      <c r="L56" s="35">
        <v>0</v>
      </c>
      <c r="M56" s="35">
        <f t="shared" si="2"/>
        <v>0</v>
      </c>
      <c r="N56" s="34">
        <v>0</v>
      </c>
      <c r="O56" s="34">
        <v>0</v>
      </c>
    </row>
    <row r="57" spans="1:15" ht="42" customHeight="1">
      <c r="A57" s="50"/>
      <c r="B57" s="51"/>
      <c r="C57" s="19" t="s">
        <v>245</v>
      </c>
      <c r="D57" s="50" t="s">
        <v>244</v>
      </c>
      <c r="E57" s="50"/>
      <c r="F57" s="19">
        <v>40</v>
      </c>
      <c r="G57" s="35">
        <f>G58+G59+G62</f>
        <v>74.790000000000006</v>
      </c>
      <c r="H57" s="35">
        <v>82</v>
      </c>
      <c r="I57" s="35">
        <f>I58+I59+I62</f>
        <v>77</v>
      </c>
      <c r="J57" s="35">
        <f t="shared" ref="J57:L57" si="15">J58+J59+J62</f>
        <v>18</v>
      </c>
      <c r="K57" s="35">
        <f t="shared" si="15"/>
        <v>18</v>
      </c>
      <c r="L57" s="35">
        <f t="shared" si="15"/>
        <v>19</v>
      </c>
      <c r="M57" s="35">
        <f t="shared" si="2"/>
        <v>55</v>
      </c>
      <c r="N57" s="34">
        <f t="shared" si="3"/>
        <v>0.7142857142857143</v>
      </c>
      <c r="O57" s="34">
        <f t="shared" si="10"/>
        <v>1.0295494050006684</v>
      </c>
    </row>
    <row r="58" spans="1:15" ht="27" customHeight="1">
      <c r="A58" s="50"/>
      <c r="B58" s="51"/>
      <c r="C58" s="19" t="s">
        <v>10</v>
      </c>
      <c r="D58" s="50" t="s">
        <v>243</v>
      </c>
      <c r="E58" s="50"/>
      <c r="F58" s="19">
        <v>41</v>
      </c>
      <c r="G58" s="35">
        <v>10.73</v>
      </c>
      <c r="H58" s="35">
        <v>12</v>
      </c>
      <c r="I58" s="35">
        <v>-4</v>
      </c>
      <c r="J58" s="35">
        <v>4</v>
      </c>
      <c r="K58" s="35">
        <v>4</v>
      </c>
      <c r="L58" s="35">
        <v>4</v>
      </c>
      <c r="M58" s="35">
        <f t="shared" si="2"/>
        <v>12</v>
      </c>
      <c r="N58" s="34">
        <f t="shared" si="3"/>
        <v>-3</v>
      </c>
      <c r="O58" s="34">
        <f t="shared" si="10"/>
        <v>-0.37278657968313139</v>
      </c>
    </row>
    <row r="59" spans="1:15" ht="27.75" customHeight="1">
      <c r="A59" s="50"/>
      <c r="B59" s="51"/>
      <c r="C59" s="19" t="s">
        <v>12</v>
      </c>
      <c r="D59" s="50" t="s">
        <v>242</v>
      </c>
      <c r="E59" s="50"/>
      <c r="F59" s="19">
        <v>42</v>
      </c>
      <c r="G59" s="35">
        <f>G60+G61</f>
        <v>23.67</v>
      </c>
      <c r="H59" s="35">
        <v>25</v>
      </c>
      <c r="I59" s="35">
        <f>I60+I61</f>
        <v>37</v>
      </c>
      <c r="J59" s="35">
        <f t="shared" ref="J59:L59" si="16">J60+J61</f>
        <v>8</v>
      </c>
      <c r="K59" s="35">
        <f t="shared" si="16"/>
        <v>8</v>
      </c>
      <c r="L59" s="35">
        <f t="shared" si="16"/>
        <v>9</v>
      </c>
      <c r="M59" s="35">
        <f t="shared" si="2"/>
        <v>25</v>
      </c>
      <c r="N59" s="34">
        <f t="shared" si="3"/>
        <v>0.67567567567567566</v>
      </c>
      <c r="O59" s="34">
        <f t="shared" si="10"/>
        <v>1.563160118293198</v>
      </c>
    </row>
    <row r="60" spans="1:15" ht="28.5" customHeight="1">
      <c r="A60" s="50"/>
      <c r="B60" s="51"/>
      <c r="C60" s="19"/>
      <c r="D60" s="20" t="s">
        <v>127</v>
      </c>
      <c r="E60" s="20" t="s">
        <v>241</v>
      </c>
      <c r="F60" s="19">
        <v>43</v>
      </c>
      <c r="G60" s="35">
        <v>23.67</v>
      </c>
      <c r="H60" s="35">
        <v>25</v>
      </c>
      <c r="I60" s="35">
        <v>37</v>
      </c>
      <c r="J60" s="35">
        <v>8</v>
      </c>
      <c r="K60" s="35">
        <v>8</v>
      </c>
      <c r="L60" s="35">
        <v>9</v>
      </c>
      <c r="M60" s="35">
        <f t="shared" si="2"/>
        <v>25</v>
      </c>
      <c r="N60" s="34">
        <f t="shared" si="3"/>
        <v>0.67567567567567566</v>
      </c>
      <c r="O60" s="34">
        <f t="shared" si="10"/>
        <v>1.563160118293198</v>
      </c>
    </row>
    <row r="61" spans="1:15" ht="27" customHeight="1">
      <c r="A61" s="50"/>
      <c r="B61" s="51"/>
      <c r="C61" s="19"/>
      <c r="D61" s="20" t="s">
        <v>125</v>
      </c>
      <c r="E61" s="20" t="s">
        <v>240</v>
      </c>
      <c r="F61" s="19">
        <v>44</v>
      </c>
      <c r="G61" s="35">
        <v>0</v>
      </c>
      <c r="H61" s="35">
        <v>0</v>
      </c>
      <c r="I61" s="35">
        <v>0</v>
      </c>
      <c r="J61" s="35">
        <v>0</v>
      </c>
      <c r="K61" s="35">
        <v>0</v>
      </c>
      <c r="L61" s="35">
        <v>0</v>
      </c>
      <c r="M61" s="35">
        <f t="shared" si="2"/>
        <v>0</v>
      </c>
      <c r="N61" s="34">
        <v>0</v>
      </c>
      <c r="O61" s="34">
        <v>0</v>
      </c>
    </row>
    <row r="62" spans="1:15" ht="15" customHeight="1">
      <c r="A62" s="50"/>
      <c r="B62" s="51"/>
      <c r="C62" s="19" t="s">
        <v>59</v>
      </c>
      <c r="D62" s="50" t="s">
        <v>239</v>
      </c>
      <c r="E62" s="50"/>
      <c r="F62" s="19">
        <v>45</v>
      </c>
      <c r="G62" s="35">
        <v>40.39</v>
      </c>
      <c r="H62" s="35">
        <v>45</v>
      </c>
      <c r="I62" s="35">
        <v>44</v>
      </c>
      <c r="J62" s="35">
        <v>6</v>
      </c>
      <c r="K62" s="35">
        <v>6</v>
      </c>
      <c r="L62" s="35">
        <v>6</v>
      </c>
      <c r="M62" s="35">
        <f t="shared" si="2"/>
        <v>18</v>
      </c>
      <c r="N62" s="34">
        <f t="shared" si="3"/>
        <v>0.40909090909090912</v>
      </c>
      <c r="O62" s="34">
        <f t="shared" si="10"/>
        <v>1.0893785590492695</v>
      </c>
    </row>
    <row r="63" spans="1:15" ht="58.5" customHeight="1">
      <c r="A63" s="50"/>
      <c r="B63" s="51"/>
      <c r="C63" s="19" t="s">
        <v>238</v>
      </c>
      <c r="D63" s="50" t="s">
        <v>237</v>
      </c>
      <c r="E63" s="50"/>
      <c r="F63" s="19">
        <v>46</v>
      </c>
      <c r="G63" s="35">
        <f>G64+G65+G67+G74+G79+G80+G84+G85+G86+G95</f>
        <v>824.69</v>
      </c>
      <c r="H63" s="35">
        <v>881.30000000000007</v>
      </c>
      <c r="I63" s="35">
        <f>I64+I65+I67+I74+I79+I80+I84+I85+I86+I95</f>
        <v>1058</v>
      </c>
      <c r="J63" s="35">
        <f t="shared" ref="J63:L63" si="17">J64+J65+J67+J74+J79+J80+J84+J85+J86+J95</f>
        <v>293.10000000000002</v>
      </c>
      <c r="K63" s="35">
        <f t="shared" si="17"/>
        <v>294.60000000000002</v>
      </c>
      <c r="L63" s="35">
        <f t="shared" si="17"/>
        <v>293.60000000000002</v>
      </c>
      <c r="M63" s="35">
        <f t="shared" si="2"/>
        <v>881.30000000000007</v>
      </c>
      <c r="N63" s="34">
        <f t="shared" si="3"/>
        <v>0.83298676748582234</v>
      </c>
      <c r="O63" s="34">
        <f t="shared" si="10"/>
        <v>1.2829063041870277</v>
      </c>
    </row>
    <row r="64" spans="1:15" ht="15.75" customHeight="1">
      <c r="A64" s="50"/>
      <c r="B64" s="51"/>
      <c r="C64" s="19" t="s">
        <v>10</v>
      </c>
      <c r="D64" s="50" t="s">
        <v>236</v>
      </c>
      <c r="E64" s="50"/>
      <c r="F64" s="19">
        <v>47</v>
      </c>
      <c r="G64" s="35">
        <v>0</v>
      </c>
      <c r="H64" s="35">
        <v>0</v>
      </c>
      <c r="I64" s="35">
        <v>0</v>
      </c>
      <c r="J64" s="35">
        <v>0</v>
      </c>
      <c r="K64" s="35">
        <v>0</v>
      </c>
      <c r="L64" s="35">
        <v>0</v>
      </c>
      <c r="M64" s="35">
        <f t="shared" si="2"/>
        <v>0</v>
      </c>
      <c r="N64" s="34">
        <v>0</v>
      </c>
      <c r="O64" s="34">
        <v>0</v>
      </c>
    </row>
    <row r="65" spans="1:15">
      <c r="A65" s="50"/>
      <c r="B65" s="51"/>
      <c r="C65" s="19" t="s">
        <v>12</v>
      </c>
      <c r="D65" s="50" t="s">
        <v>235</v>
      </c>
      <c r="E65" s="50"/>
      <c r="F65" s="19">
        <v>48</v>
      </c>
      <c r="G65" s="35">
        <v>7.55</v>
      </c>
      <c r="H65" s="35">
        <v>7.8000000000000007</v>
      </c>
      <c r="I65" s="35">
        <v>1</v>
      </c>
      <c r="J65" s="35">
        <v>2.6</v>
      </c>
      <c r="K65" s="35">
        <v>2.6</v>
      </c>
      <c r="L65" s="35">
        <v>2.6</v>
      </c>
      <c r="M65" s="35">
        <f t="shared" si="2"/>
        <v>7.8000000000000007</v>
      </c>
      <c r="N65" s="34">
        <f t="shared" si="3"/>
        <v>7.8000000000000007</v>
      </c>
      <c r="O65" s="34">
        <f t="shared" si="10"/>
        <v>0.13245033112582782</v>
      </c>
    </row>
    <row r="66" spans="1:15" ht="27.75" customHeight="1">
      <c r="A66" s="50"/>
      <c r="B66" s="51"/>
      <c r="C66" s="19"/>
      <c r="D66" s="20" t="s">
        <v>127</v>
      </c>
      <c r="E66" s="20" t="s">
        <v>234</v>
      </c>
      <c r="F66" s="19">
        <v>49</v>
      </c>
      <c r="G66" s="35">
        <v>0</v>
      </c>
      <c r="H66" s="35">
        <v>0</v>
      </c>
      <c r="I66" s="35">
        <v>0</v>
      </c>
      <c r="J66" s="35">
        <v>0</v>
      </c>
      <c r="K66" s="35">
        <v>0</v>
      </c>
      <c r="L66" s="35">
        <v>0</v>
      </c>
      <c r="M66" s="35">
        <f t="shared" si="2"/>
        <v>0</v>
      </c>
      <c r="N66" s="34">
        <v>0</v>
      </c>
      <c r="O66" s="34">
        <v>0</v>
      </c>
    </row>
    <row r="67" spans="1:15" ht="42" customHeight="1">
      <c r="A67" s="50"/>
      <c r="B67" s="51"/>
      <c r="C67" s="19" t="s">
        <v>59</v>
      </c>
      <c r="D67" s="50" t="s">
        <v>233</v>
      </c>
      <c r="E67" s="50"/>
      <c r="F67" s="19">
        <v>50</v>
      </c>
      <c r="G67" s="35">
        <f>G68+G70</f>
        <v>2.02</v>
      </c>
      <c r="H67" s="35">
        <v>4.5</v>
      </c>
      <c r="I67" s="35">
        <v>5</v>
      </c>
      <c r="J67" s="35">
        <f t="shared" ref="J67:L67" si="18">J68+J70</f>
        <v>1.5</v>
      </c>
      <c r="K67" s="35">
        <f t="shared" si="18"/>
        <v>1.5</v>
      </c>
      <c r="L67" s="35">
        <f t="shared" si="18"/>
        <v>1.5</v>
      </c>
      <c r="M67" s="35">
        <f t="shared" si="2"/>
        <v>4.5</v>
      </c>
      <c r="N67" s="34">
        <f t="shared" si="3"/>
        <v>0.9</v>
      </c>
      <c r="O67" s="34">
        <f t="shared" si="10"/>
        <v>2.4752475247524752</v>
      </c>
    </row>
    <row r="68" spans="1:15" ht="28.5" customHeight="1">
      <c r="A68" s="50"/>
      <c r="B68" s="51"/>
      <c r="C68" s="51"/>
      <c r="D68" s="20" t="s">
        <v>108</v>
      </c>
      <c r="E68" s="20" t="s">
        <v>232</v>
      </c>
      <c r="F68" s="19">
        <v>51</v>
      </c>
      <c r="G68" s="35">
        <v>2.02</v>
      </c>
      <c r="H68" s="35">
        <v>4.5</v>
      </c>
      <c r="I68" s="35">
        <v>2.02</v>
      </c>
      <c r="J68" s="35">
        <v>1.5</v>
      </c>
      <c r="K68" s="35">
        <v>1.5</v>
      </c>
      <c r="L68" s="35">
        <v>1.5</v>
      </c>
      <c r="M68" s="35">
        <f t="shared" si="2"/>
        <v>4.5</v>
      </c>
      <c r="N68" s="34">
        <f t="shared" si="3"/>
        <v>2.2277227722772279</v>
      </c>
      <c r="O68" s="34">
        <f t="shared" si="10"/>
        <v>1</v>
      </c>
    </row>
    <row r="69" spans="1:15" ht="42" customHeight="1">
      <c r="A69" s="50"/>
      <c r="B69" s="51"/>
      <c r="C69" s="51"/>
      <c r="D69" s="20"/>
      <c r="E69" s="20" t="s">
        <v>231</v>
      </c>
      <c r="F69" s="19" t="s">
        <v>230</v>
      </c>
      <c r="G69" s="35">
        <v>0</v>
      </c>
      <c r="H69" s="35">
        <v>0</v>
      </c>
      <c r="I69" s="35">
        <v>0</v>
      </c>
      <c r="J69" s="35">
        <v>0</v>
      </c>
      <c r="K69" s="35">
        <v>0</v>
      </c>
      <c r="L69" s="35">
        <v>0</v>
      </c>
      <c r="M69" s="35">
        <f t="shared" si="2"/>
        <v>0</v>
      </c>
      <c r="N69" s="34">
        <v>0</v>
      </c>
      <c r="O69" s="34">
        <v>0</v>
      </c>
    </row>
    <row r="70" spans="1:15" ht="30" customHeight="1">
      <c r="A70" s="50"/>
      <c r="B70" s="51"/>
      <c r="C70" s="51"/>
      <c r="D70" s="20" t="s">
        <v>229</v>
      </c>
      <c r="E70" s="20" t="s">
        <v>228</v>
      </c>
      <c r="F70" s="19">
        <v>53</v>
      </c>
      <c r="G70" s="35">
        <f>G71+G72+G73</f>
        <v>0</v>
      </c>
      <c r="H70" s="35">
        <v>0</v>
      </c>
      <c r="I70" s="35">
        <f>I71+I72+I73</f>
        <v>0</v>
      </c>
      <c r="J70" s="35">
        <f t="shared" ref="J70:L70" si="19">J71+J72+J73</f>
        <v>0</v>
      </c>
      <c r="K70" s="35">
        <f t="shared" si="19"/>
        <v>0</v>
      </c>
      <c r="L70" s="35">
        <f t="shared" si="19"/>
        <v>0</v>
      </c>
      <c r="M70" s="35">
        <f t="shared" si="2"/>
        <v>0</v>
      </c>
      <c r="N70" s="34">
        <v>0</v>
      </c>
      <c r="O70" s="34">
        <v>0</v>
      </c>
    </row>
    <row r="71" spans="1:15" ht="58.5" customHeight="1">
      <c r="A71" s="50"/>
      <c r="B71" s="51"/>
      <c r="C71" s="51"/>
      <c r="D71" s="50"/>
      <c r="E71" s="20" t="s">
        <v>227</v>
      </c>
      <c r="F71" s="19" t="s">
        <v>226</v>
      </c>
      <c r="G71" s="35">
        <v>0</v>
      </c>
      <c r="H71" s="35">
        <v>0</v>
      </c>
      <c r="I71" s="35">
        <v>0</v>
      </c>
      <c r="J71" s="35">
        <v>0</v>
      </c>
      <c r="K71" s="35">
        <v>0</v>
      </c>
      <c r="L71" s="35">
        <v>0</v>
      </c>
      <c r="M71" s="35">
        <f t="shared" si="2"/>
        <v>0</v>
      </c>
      <c r="N71" s="34">
        <v>0</v>
      </c>
      <c r="O71" s="34">
        <v>0</v>
      </c>
    </row>
    <row r="72" spans="1:15" ht="84.75" customHeight="1">
      <c r="A72" s="50"/>
      <c r="B72" s="51"/>
      <c r="C72" s="51"/>
      <c r="D72" s="50"/>
      <c r="E72" s="20" t="s">
        <v>225</v>
      </c>
      <c r="F72" s="19" t="s">
        <v>224</v>
      </c>
      <c r="G72" s="35">
        <v>0</v>
      </c>
      <c r="H72" s="35">
        <v>0</v>
      </c>
      <c r="I72" s="35">
        <v>0</v>
      </c>
      <c r="J72" s="35">
        <v>0</v>
      </c>
      <c r="K72" s="35">
        <v>0</v>
      </c>
      <c r="L72" s="35">
        <v>0</v>
      </c>
      <c r="M72" s="35">
        <f t="shared" si="2"/>
        <v>0</v>
      </c>
      <c r="N72" s="34">
        <v>0</v>
      </c>
      <c r="O72" s="34">
        <v>0</v>
      </c>
    </row>
    <row r="73" spans="1:15">
      <c r="A73" s="50"/>
      <c r="B73" s="51"/>
      <c r="C73" s="51"/>
      <c r="D73" s="50"/>
      <c r="E73" s="20" t="s">
        <v>223</v>
      </c>
      <c r="F73" s="19">
        <v>56</v>
      </c>
      <c r="G73" s="35">
        <v>0</v>
      </c>
      <c r="H73" s="35">
        <v>0</v>
      </c>
      <c r="I73" s="35">
        <v>0</v>
      </c>
      <c r="J73" s="35">
        <v>0</v>
      </c>
      <c r="K73" s="35">
        <v>0</v>
      </c>
      <c r="L73" s="35">
        <v>0</v>
      </c>
      <c r="M73" s="35">
        <f t="shared" si="2"/>
        <v>0</v>
      </c>
      <c r="N73" s="34">
        <v>0</v>
      </c>
      <c r="O73" s="34">
        <v>0</v>
      </c>
    </row>
    <row r="74" spans="1:15" ht="42.75" customHeight="1">
      <c r="A74" s="50"/>
      <c r="B74" s="51"/>
      <c r="C74" s="19" t="s">
        <v>69</v>
      </c>
      <c r="D74" s="50" t="s">
        <v>222</v>
      </c>
      <c r="E74" s="50"/>
      <c r="F74" s="19">
        <v>57</v>
      </c>
      <c r="G74" s="35">
        <f>G75+G76+G77+G78</f>
        <v>0.5</v>
      </c>
      <c r="H74" s="35">
        <v>4</v>
      </c>
      <c r="I74" s="35">
        <f>I75+I76+I77+I78</f>
        <v>3</v>
      </c>
      <c r="J74" s="35">
        <v>1</v>
      </c>
      <c r="K74" s="35">
        <f t="shared" ref="K74:L74" si="20">K75+K76+K77+K78</f>
        <v>1.5</v>
      </c>
      <c r="L74" s="35">
        <f t="shared" si="20"/>
        <v>1.5</v>
      </c>
      <c r="M74" s="35">
        <f t="shared" si="2"/>
        <v>4</v>
      </c>
      <c r="N74" s="34">
        <f t="shared" si="3"/>
        <v>1.3333333333333333</v>
      </c>
      <c r="O74" s="34">
        <f t="shared" ref="O74" si="21">I74/G74</f>
        <v>6</v>
      </c>
    </row>
    <row r="75" spans="1:15" ht="29.25" customHeight="1">
      <c r="A75" s="50"/>
      <c r="B75" s="51"/>
      <c r="C75" s="51"/>
      <c r="D75" s="20" t="s">
        <v>221</v>
      </c>
      <c r="E75" s="20" t="s">
        <v>220</v>
      </c>
      <c r="F75" s="19">
        <v>58</v>
      </c>
      <c r="G75" s="35">
        <v>0</v>
      </c>
      <c r="H75" s="35">
        <v>0</v>
      </c>
      <c r="I75" s="35">
        <v>0</v>
      </c>
      <c r="J75" s="35">
        <v>0</v>
      </c>
      <c r="K75" s="35">
        <v>0</v>
      </c>
      <c r="L75" s="35">
        <v>0</v>
      </c>
      <c r="M75" s="35">
        <f t="shared" si="2"/>
        <v>0</v>
      </c>
      <c r="N75" s="34">
        <v>0</v>
      </c>
      <c r="O75" s="34">
        <v>0</v>
      </c>
    </row>
    <row r="76" spans="1:15" ht="56.25" customHeight="1">
      <c r="A76" s="50"/>
      <c r="B76" s="51"/>
      <c r="C76" s="51"/>
      <c r="D76" s="20" t="s">
        <v>219</v>
      </c>
      <c r="E76" s="20" t="s">
        <v>218</v>
      </c>
      <c r="F76" s="19">
        <v>59</v>
      </c>
      <c r="G76" s="35">
        <v>0.5</v>
      </c>
      <c r="H76" s="35">
        <v>4</v>
      </c>
      <c r="I76" s="35">
        <v>3</v>
      </c>
      <c r="J76" s="35">
        <v>1</v>
      </c>
      <c r="K76" s="35">
        <v>1.5</v>
      </c>
      <c r="L76" s="35">
        <v>1.5</v>
      </c>
      <c r="M76" s="35">
        <f t="shared" si="2"/>
        <v>4</v>
      </c>
      <c r="N76" s="34">
        <f t="shared" si="3"/>
        <v>1.3333333333333333</v>
      </c>
      <c r="O76" s="34">
        <f t="shared" ref="O76" si="22">I76/G76</f>
        <v>6</v>
      </c>
    </row>
    <row r="77" spans="1:15" ht="18" customHeight="1">
      <c r="A77" s="50"/>
      <c r="B77" s="51"/>
      <c r="C77" s="51"/>
      <c r="D77" s="20" t="s">
        <v>217</v>
      </c>
      <c r="E77" s="20" t="s">
        <v>216</v>
      </c>
      <c r="F77" s="19">
        <v>60</v>
      </c>
      <c r="G77" s="35">
        <v>0</v>
      </c>
      <c r="H77" s="35">
        <v>0</v>
      </c>
      <c r="I77" s="35">
        <v>0</v>
      </c>
      <c r="J77" s="35">
        <v>0</v>
      </c>
      <c r="K77" s="35">
        <v>0</v>
      </c>
      <c r="L77" s="35">
        <v>0</v>
      </c>
      <c r="M77" s="35">
        <f t="shared" si="2"/>
        <v>0</v>
      </c>
      <c r="N77" s="34">
        <v>0</v>
      </c>
      <c r="O77" s="34">
        <v>0</v>
      </c>
    </row>
    <row r="78" spans="1:15" ht="30" customHeight="1">
      <c r="A78" s="50"/>
      <c r="B78" s="51"/>
      <c r="C78" s="51"/>
      <c r="D78" s="20" t="s">
        <v>215</v>
      </c>
      <c r="E78" s="20" t="s">
        <v>214</v>
      </c>
      <c r="F78" s="19">
        <v>61</v>
      </c>
      <c r="G78" s="35">
        <v>0</v>
      </c>
      <c r="H78" s="35">
        <v>0</v>
      </c>
      <c r="I78" s="35">
        <v>0</v>
      </c>
      <c r="J78" s="35">
        <v>0</v>
      </c>
      <c r="K78" s="35">
        <v>0</v>
      </c>
      <c r="L78" s="35">
        <v>0</v>
      </c>
      <c r="M78" s="35">
        <f t="shared" si="2"/>
        <v>0</v>
      </c>
      <c r="N78" s="34">
        <v>0</v>
      </c>
      <c r="O78" s="34">
        <v>0</v>
      </c>
    </row>
    <row r="79" spans="1:15" ht="28.5" customHeight="1">
      <c r="A79" s="50"/>
      <c r="B79" s="51"/>
      <c r="C79" s="19" t="s">
        <v>71</v>
      </c>
      <c r="D79" s="50" t="s">
        <v>213</v>
      </c>
      <c r="E79" s="50"/>
      <c r="F79" s="19">
        <v>62</v>
      </c>
      <c r="G79" s="35">
        <v>195.87</v>
      </c>
      <c r="H79" s="35">
        <v>214</v>
      </c>
      <c r="I79" s="35">
        <v>323</v>
      </c>
      <c r="J79" s="35">
        <v>71</v>
      </c>
      <c r="K79" s="35">
        <v>72</v>
      </c>
      <c r="L79" s="35">
        <v>71</v>
      </c>
      <c r="M79" s="35">
        <f t="shared" si="2"/>
        <v>214</v>
      </c>
      <c r="N79" s="34">
        <f t="shared" si="3"/>
        <v>0.66253869969040247</v>
      </c>
      <c r="O79" s="34">
        <f t="shared" ref="O79:O85" si="23">I79/G79</f>
        <v>1.6490529432787053</v>
      </c>
    </row>
    <row r="80" spans="1:15" ht="27.75" customHeight="1">
      <c r="A80" s="50"/>
      <c r="B80" s="51"/>
      <c r="C80" s="19" t="s">
        <v>144</v>
      </c>
      <c r="D80" s="50" t="s">
        <v>212</v>
      </c>
      <c r="E80" s="50"/>
      <c r="F80" s="19">
        <v>63</v>
      </c>
      <c r="G80" s="35">
        <f>G81</f>
        <v>0.99</v>
      </c>
      <c r="H80" s="35">
        <v>3</v>
      </c>
      <c r="I80" s="35">
        <f>I81</f>
        <v>2</v>
      </c>
      <c r="J80" s="35">
        <f t="shared" ref="J80:L80" si="24">J81</f>
        <v>1</v>
      </c>
      <c r="K80" s="35">
        <f t="shared" si="24"/>
        <v>1</v>
      </c>
      <c r="L80" s="35">
        <f t="shared" si="24"/>
        <v>1</v>
      </c>
      <c r="M80" s="35">
        <f t="shared" si="2"/>
        <v>3</v>
      </c>
      <c r="N80" s="34">
        <f t="shared" si="3"/>
        <v>1.5</v>
      </c>
      <c r="O80" s="34">
        <f t="shared" si="23"/>
        <v>2.0202020202020203</v>
      </c>
    </row>
    <row r="81" spans="1:15" ht="27.75" customHeight="1">
      <c r="A81" s="50"/>
      <c r="B81" s="51"/>
      <c r="C81" s="51"/>
      <c r="D81" s="50" t="s">
        <v>211</v>
      </c>
      <c r="E81" s="50"/>
      <c r="F81" s="19" t="s">
        <v>210</v>
      </c>
      <c r="G81" s="35">
        <f>G82+G83</f>
        <v>0.99</v>
      </c>
      <c r="H81" s="35">
        <v>3</v>
      </c>
      <c r="I81" s="35">
        <f>I82+I83</f>
        <v>2</v>
      </c>
      <c r="J81" s="35">
        <f t="shared" ref="J81:L81" si="25">J82+J83</f>
        <v>1</v>
      </c>
      <c r="K81" s="35">
        <f t="shared" si="25"/>
        <v>1</v>
      </c>
      <c r="L81" s="35">
        <f t="shared" si="25"/>
        <v>1</v>
      </c>
      <c r="M81" s="35">
        <f t="shared" si="2"/>
        <v>3</v>
      </c>
      <c r="N81" s="34">
        <f t="shared" si="3"/>
        <v>1.5</v>
      </c>
      <c r="O81" s="34">
        <f t="shared" si="23"/>
        <v>2.0202020202020203</v>
      </c>
    </row>
    <row r="82" spans="1:15" ht="14.25" customHeight="1">
      <c r="A82" s="50"/>
      <c r="B82" s="51"/>
      <c r="C82" s="51"/>
      <c r="D82" s="50" t="s">
        <v>209</v>
      </c>
      <c r="E82" s="50"/>
      <c r="F82" s="19">
        <v>65</v>
      </c>
      <c r="G82" s="35">
        <v>0.99</v>
      </c>
      <c r="H82" s="35">
        <v>3</v>
      </c>
      <c r="I82" s="35">
        <v>2</v>
      </c>
      <c r="J82" s="35">
        <v>1</v>
      </c>
      <c r="K82" s="35">
        <v>1</v>
      </c>
      <c r="L82" s="35">
        <v>1</v>
      </c>
      <c r="M82" s="35">
        <f t="shared" si="2"/>
        <v>3</v>
      </c>
      <c r="N82" s="34">
        <f t="shared" si="3"/>
        <v>1.5</v>
      </c>
      <c r="O82" s="34">
        <f t="shared" si="23"/>
        <v>2.0202020202020203</v>
      </c>
    </row>
    <row r="83" spans="1:15">
      <c r="A83" s="50"/>
      <c r="B83" s="51"/>
      <c r="C83" s="51"/>
      <c r="D83" s="50" t="s">
        <v>208</v>
      </c>
      <c r="E83" s="50"/>
      <c r="F83" s="19">
        <v>66</v>
      </c>
      <c r="G83" s="35"/>
      <c r="H83" s="35">
        <v>0</v>
      </c>
      <c r="I83" s="35"/>
      <c r="J83" s="35"/>
      <c r="K83" s="35"/>
      <c r="L83" s="35"/>
      <c r="M83" s="35">
        <f t="shared" ref="M83:M146" si="26">J83+K83+L83</f>
        <v>0</v>
      </c>
      <c r="N83" s="34">
        <v>0</v>
      </c>
      <c r="O83" s="34">
        <v>0</v>
      </c>
    </row>
    <row r="84" spans="1:15" ht="28.5" customHeight="1">
      <c r="A84" s="50"/>
      <c r="B84" s="51"/>
      <c r="C84" s="19" t="s">
        <v>207</v>
      </c>
      <c r="D84" s="50" t="s">
        <v>206</v>
      </c>
      <c r="E84" s="50"/>
      <c r="F84" s="19">
        <v>67</v>
      </c>
      <c r="G84" s="35">
        <v>5.68</v>
      </c>
      <c r="H84" s="35">
        <v>9</v>
      </c>
      <c r="I84" s="35">
        <v>5</v>
      </c>
      <c r="J84" s="35">
        <v>3</v>
      </c>
      <c r="K84" s="35">
        <v>3</v>
      </c>
      <c r="L84" s="35">
        <v>3</v>
      </c>
      <c r="M84" s="35">
        <f t="shared" si="26"/>
        <v>9</v>
      </c>
      <c r="N84" s="34">
        <f t="shared" ref="N84:N138" si="27">M84/I84</f>
        <v>1.8</v>
      </c>
      <c r="O84" s="34">
        <f t="shared" si="23"/>
        <v>0.88028169014084512</v>
      </c>
    </row>
    <row r="85" spans="1:15" ht="27" customHeight="1">
      <c r="A85" s="50"/>
      <c r="B85" s="51"/>
      <c r="C85" s="19" t="s">
        <v>205</v>
      </c>
      <c r="D85" s="50" t="s">
        <v>204</v>
      </c>
      <c r="E85" s="50"/>
      <c r="F85" s="19">
        <v>68</v>
      </c>
      <c r="G85" s="35">
        <v>6.12</v>
      </c>
      <c r="H85" s="35">
        <v>9</v>
      </c>
      <c r="I85" s="35">
        <v>5</v>
      </c>
      <c r="J85" s="35">
        <v>3</v>
      </c>
      <c r="K85" s="35">
        <v>3</v>
      </c>
      <c r="L85" s="35">
        <v>3</v>
      </c>
      <c r="M85" s="35">
        <f t="shared" si="26"/>
        <v>9</v>
      </c>
      <c r="N85" s="34">
        <f t="shared" si="27"/>
        <v>1.8</v>
      </c>
      <c r="O85" s="34">
        <f t="shared" si="23"/>
        <v>0.81699346405228757</v>
      </c>
    </row>
    <row r="86" spans="1:15" ht="28.5" customHeight="1">
      <c r="A86" s="50"/>
      <c r="B86" s="51"/>
      <c r="C86" s="19" t="s">
        <v>203</v>
      </c>
      <c r="D86" s="50" t="s">
        <v>202</v>
      </c>
      <c r="E86" s="50"/>
      <c r="F86" s="19">
        <v>69</v>
      </c>
      <c r="G86" s="35">
        <f>G87+G88+G89+G90+G92+G93+G94</f>
        <v>0</v>
      </c>
      <c r="H86" s="35">
        <v>0</v>
      </c>
      <c r="I86" s="35">
        <f>I87+I88+I89+I90+I92+I93+I94</f>
        <v>0</v>
      </c>
      <c r="J86" s="35">
        <f t="shared" ref="J86:L86" si="28">J87+J88+J89+J90+J92+J93+J94</f>
        <v>0</v>
      </c>
      <c r="K86" s="35">
        <f t="shared" si="28"/>
        <v>0</v>
      </c>
      <c r="L86" s="35">
        <f t="shared" si="28"/>
        <v>0</v>
      </c>
      <c r="M86" s="35">
        <f t="shared" si="26"/>
        <v>0</v>
      </c>
      <c r="N86" s="34">
        <v>0</v>
      </c>
      <c r="O86" s="34">
        <v>0</v>
      </c>
    </row>
    <row r="87" spans="1:15" ht="15" customHeight="1">
      <c r="A87" s="50"/>
      <c r="B87" s="51"/>
      <c r="C87" s="51"/>
      <c r="D87" s="20" t="s">
        <v>201</v>
      </c>
      <c r="E87" s="20" t="s">
        <v>200</v>
      </c>
      <c r="F87" s="19">
        <v>70</v>
      </c>
      <c r="G87" s="35">
        <v>0</v>
      </c>
      <c r="H87" s="35">
        <v>0</v>
      </c>
      <c r="I87" s="35">
        <v>0</v>
      </c>
      <c r="J87" s="35">
        <v>0</v>
      </c>
      <c r="K87" s="35">
        <v>0</v>
      </c>
      <c r="L87" s="35">
        <v>0</v>
      </c>
      <c r="M87" s="35">
        <f t="shared" si="26"/>
        <v>0</v>
      </c>
      <c r="N87" s="34">
        <v>0</v>
      </c>
      <c r="O87" s="34">
        <v>0</v>
      </c>
    </row>
    <row r="88" spans="1:15" ht="42" customHeight="1">
      <c r="A88" s="50"/>
      <c r="B88" s="51"/>
      <c r="C88" s="51"/>
      <c r="D88" s="20" t="s">
        <v>199</v>
      </c>
      <c r="E88" s="20" t="s">
        <v>198</v>
      </c>
      <c r="F88" s="19">
        <v>71</v>
      </c>
      <c r="G88" s="35">
        <v>0</v>
      </c>
      <c r="H88" s="35">
        <v>0</v>
      </c>
      <c r="I88" s="35">
        <v>0</v>
      </c>
      <c r="J88" s="35">
        <v>0</v>
      </c>
      <c r="K88" s="35">
        <v>0</v>
      </c>
      <c r="L88" s="35">
        <v>0</v>
      </c>
      <c r="M88" s="35">
        <f t="shared" si="26"/>
        <v>0</v>
      </c>
      <c r="N88" s="34">
        <v>0</v>
      </c>
      <c r="O88" s="34">
        <v>0</v>
      </c>
    </row>
    <row r="89" spans="1:15" ht="27" customHeight="1">
      <c r="A89" s="50"/>
      <c r="B89" s="51"/>
      <c r="C89" s="51"/>
      <c r="D89" s="20" t="s">
        <v>197</v>
      </c>
      <c r="E89" s="20" t="s">
        <v>196</v>
      </c>
      <c r="F89" s="19">
        <v>72</v>
      </c>
      <c r="G89" s="35">
        <v>0</v>
      </c>
      <c r="H89" s="35">
        <v>0</v>
      </c>
      <c r="I89" s="35">
        <v>0</v>
      </c>
      <c r="J89" s="35">
        <v>0</v>
      </c>
      <c r="K89" s="35">
        <v>0</v>
      </c>
      <c r="L89" s="35">
        <v>0</v>
      </c>
      <c r="M89" s="35">
        <f t="shared" si="26"/>
        <v>0</v>
      </c>
      <c r="N89" s="34">
        <v>0</v>
      </c>
      <c r="O89" s="34">
        <v>0</v>
      </c>
    </row>
    <row r="90" spans="1:15" ht="43.5" customHeight="1">
      <c r="A90" s="50"/>
      <c r="B90" s="51"/>
      <c r="C90" s="51"/>
      <c r="D90" s="20" t="s">
        <v>195</v>
      </c>
      <c r="E90" s="20" t="s">
        <v>194</v>
      </c>
      <c r="F90" s="19">
        <v>73</v>
      </c>
      <c r="G90" s="35">
        <f>G91</f>
        <v>0</v>
      </c>
      <c r="H90" s="35">
        <v>0</v>
      </c>
      <c r="I90" s="35">
        <f>I91</f>
        <v>0</v>
      </c>
      <c r="J90" s="35">
        <f t="shared" ref="J90:L90" si="29">J91</f>
        <v>0</v>
      </c>
      <c r="K90" s="35">
        <f t="shared" si="29"/>
        <v>0</v>
      </c>
      <c r="L90" s="35">
        <f t="shared" si="29"/>
        <v>0</v>
      </c>
      <c r="M90" s="35">
        <f t="shared" si="26"/>
        <v>0</v>
      </c>
      <c r="N90" s="34">
        <v>0</v>
      </c>
      <c r="O90" s="34">
        <v>0</v>
      </c>
    </row>
    <row r="91" spans="1:15" ht="27.75" customHeight="1">
      <c r="A91" s="50"/>
      <c r="B91" s="51"/>
      <c r="C91" s="51"/>
      <c r="D91" s="20"/>
      <c r="E91" s="20" t="s">
        <v>193</v>
      </c>
      <c r="F91" s="19">
        <v>74</v>
      </c>
      <c r="G91" s="35">
        <v>0</v>
      </c>
      <c r="H91" s="35">
        <v>0</v>
      </c>
      <c r="I91" s="35">
        <v>0</v>
      </c>
      <c r="J91" s="35">
        <v>0</v>
      </c>
      <c r="K91" s="35">
        <v>0</v>
      </c>
      <c r="L91" s="35">
        <v>0</v>
      </c>
      <c r="M91" s="35">
        <f t="shared" si="26"/>
        <v>0</v>
      </c>
      <c r="N91" s="34">
        <v>0</v>
      </c>
      <c r="O91" s="34">
        <v>0</v>
      </c>
    </row>
    <row r="92" spans="1:15" ht="28.5" customHeight="1">
      <c r="A92" s="50"/>
      <c r="B92" s="51"/>
      <c r="C92" s="51"/>
      <c r="D92" s="20" t="s">
        <v>192</v>
      </c>
      <c r="E92" s="20" t="s">
        <v>191</v>
      </c>
      <c r="F92" s="19">
        <v>75</v>
      </c>
      <c r="G92" s="35">
        <v>0</v>
      </c>
      <c r="H92" s="35">
        <v>0</v>
      </c>
      <c r="I92" s="35">
        <v>0</v>
      </c>
      <c r="J92" s="35">
        <v>0</v>
      </c>
      <c r="K92" s="35">
        <v>0</v>
      </c>
      <c r="L92" s="35">
        <v>0</v>
      </c>
      <c r="M92" s="35">
        <f t="shared" si="26"/>
        <v>0</v>
      </c>
      <c r="N92" s="34">
        <v>0</v>
      </c>
      <c r="O92" s="34">
        <v>0</v>
      </c>
    </row>
    <row r="93" spans="1:15" ht="71.25" customHeight="1">
      <c r="A93" s="50"/>
      <c r="B93" s="51"/>
      <c r="C93" s="51"/>
      <c r="D93" s="20" t="s">
        <v>190</v>
      </c>
      <c r="E93" s="20" t="s">
        <v>189</v>
      </c>
      <c r="F93" s="19">
        <v>76</v>
      </c>
      <c r="G93" s="35">
        <v>0</v>
      </c>
      <c r="H93" s="35">
        <v>0</v>
      </c>
      <c r="I93" s="35">
        <v>0</v>
      </c>
      <c r="J93" s="35">
        <v>0</v>
      </c>
      <c r="K93" s="35">
        <v>0</v>
      </c>
      <c r="L93" s="35">
        <v>0</v>
      </c>
      <c r="M93" s="35">
        <f t="shared" si="26"/>
        <v>0</v>
      </c>
      <c r="N93" s="34">
        <v>0</v>
      </c>
      <c r="O93" s="34">
        <v>0</v>
      </c>
    </row>
    <row r="94" spans="1:15" ht="30" customHeight="1">
      <c r="A94" s="50"/>
      <c r="B94" s="51"/>
      <c r="C94" s="51"/>
      <c r="D94" s="20" t="s">
        <v>188</v>
      </c>
      <c r="E94" s="20" t="s">
        <v>187</v>
      </c>
      <c r="F94" s="19">
        <v>77</v>
      </c>
      <c r="G94" s="35">
        <v>0</v>
      </c>
      <c r="H94" s="35">
        <v>0</v>
      </c>
      <c r="I94" s="35">
        <v>0</v>
      </c>
      <c r="J94" s="35">
        <v>0</v>
      </c>
      <c r="K94" s="35">
        <v>0</v>
      </c>
      <c r="L94" s="35">
        <v>0</v>
      </c>
      <c r="M94" s="35">
        <f t="shared" si="26"/>
        <v>0</v>
      </c>
      <c r="N94" s="34">
        <v>0</v>
      </c>
      <c r="O94" s="34">
        <v>0</v>
      </c>
    </row>
    <row r="95" spans="1:15">
      <c r="A95" s="50"/>
      <c r="B95" s="51"/>
      <c r="C95" s="19" t="s">
        <v>186</v>
      </c>
      <c r="D95" s="50" t="s">
        <v>72</v>
      </c>
      <c r="E95" s="50"/>
      <c r="F95" s="19">
        <v>78</v>
      </c>
      <c r="G95" s="35">
        <v>605.96</v>
      </c>
      <c r="H95" s="35">
        <v>630</v>
      </c>
      <c r="I95" s="35">
        <v>714</v>
      </c>
      <c r="J95" s="35">
        <v>210</v>
      </c>
      <c r="K95" s="35">
        <v>210</v>
      </c>
      <c r="L95" s="35">
        <v>210</v>
      </c>
      <c r="M95" s="35">
        <f t="shared" si="26"/>
        <v>630</v>
      </c>
      <c r="N95" s="34">
        <f t="shared" si="27"/>
        <v>0.88235294117647056</v>
      </c>
      <c r="O95" s="34">
        <f t="shared" ref="O95:O96" si="30">I95/G95</f>
        <v>1.1782955970691134</v>
      </c>
    </row>
    <row r="96" spans="1:15" ht="56.25" customHeight="1">
      <c r="A96" s="50"/>
      <c r="B96" s="51"/>
      <c r="C96" s="51" t="s">
        <v>185</v>
      </c>
      <c r="D96" s="51"/>
      <c r="E96" s="51"/>
      <c r="F96" s="19">
        <v>79</v>
      </c>
      <c r="G96" s="35">
        <f>G97+G98+G99+G100+G101+G102</f>
        <v>14.92</v>
      </c>
      <c r="H96" s="35">
        <v>18</v>
      </c>
      <c r="I96" s="35">
        <f>I97+I98+I99+I100+I101+I102</f>
        <v>228</v>
      </c>
      <c r="J96" s="35">
        <f t="shared" ref="J96:L96" si="31">J97+J98+J99+J100+J101+J102</f>
        <v>6</v>
      </c>
      <c r="K96" s="35">
        <f t="shared" si="31"/>
        <v>6</v>
      </c>
      <c r="L96" s="35">
        <f t="shared" si="31"/>
        <v>6</v>
      </c>
      <c r="M96" s="35">
        <f t="shared" si="26"/>
        <v>18</v>
      </c>
      <c r="N96" s="34">
        <f t="shared" si="27"/>
        <v>7.8947368421052627E-2</v>
      </c>
      <c r="O96" s="34">
        <f t="shared" si="30"/>
        <v>15.281501340482574</v>
      </c>
    </row>
    <row r="97" spans="1:15" ht="28.5" customHeight="1">
      <c r="A97" s="50"/>
      <c r="B97" s="51"/>
      <c r="C97" s="19" t="s">
        <v>10</v>
      </c>
      <c r="D97" s="50" t="s">
        <v>184</v>
      </c>
      <c r="E97" s="50"/>
      <c r="F97" s="19">
        <v>80</v>
      </c>
      <c r="G97" s="35">
        <v>0</v>
      </c>
      <c r="H97" s="35">
        <v>0</v>
      </c>
      <c r="I97" s="35">
        <v>0</v>
      </c>
      <c r="J97" s="35">
        <v>0</v>
      </c>
      <c r="K97" s="35">
        <v>0</v>
      </c>
      <c r="L97" s="35">
        <v>0</v>
      </c>
      <c r="M97" s="35">
        <f t="shared" si="26"/>
        <v>0</v>
      </c>
      <c r="N97" s="34">
        <v>0</v>
      </c>
      <c r="O97" s="34">
        <v>0</v>
      </c>
    </row>
    <row r="98" spans="1:15" ht="42.75" customHeight="1">
      <c r="A98" s="50"/>
      <c r="B98" s="51"/>
      <c r="C98" s="19" t="s">
        <v>12</v>
      </c>
      <c r="D98" s="50" t="s">
        <v>183</v>
      </c>
      <c r="E98" s="50"/>
      <c r="F98" s="19">
        <v>81</v>
      </c>
      <c r="G98" s="35">
        <v>0</v>
      </c>
      <c r="H98" s="35">
        <v>0</v>
      </c>
      <c r="I98" s="35">
        <v>0</v>
      </c>
      <c r="J98" s="35">
        <v>0</v>
      </c>
      <c r="K98" s="35">
        <v>0</v>
      </c>
      <c r="L98" s="35">
        <v>0</v>
      </c>
      <c r="M98" s="35">
        <f t="shared" si="26"/>
        <v>0</v>
      </c>
      <c r="N98" s="34">
        <v>0</v>
      </c>
      <c r="O98" s="34">
        <v>0</v>
      </c>
    </row>
    <row r="99" spans="1:15">
      <c r="A99" s="50"/>
      <c r="B99" s="51"/>
      <c r="C99" s="19" t="s">
        <v>59</v>
      </c>
      <c r="D99" s="50" t="s">
        <v>182</v>
      </c>
      <c r="E99" s="50"/>
      <c r="F99" s="19">
        <v>82</v>
      </c>
      <c r="G99" s="35">
        <v>0</v>
      </c>
      <c r="H99" s="35">
        <v>0</v>
      </c>
      <c r="I99" s="35">
        <v>0</v>
      </c>
      <c r="J99" s="35">
        <v>0</v>
      </c>
      <c r="K99" s="35">
        <v>0</v>
      </c>
      <c r="L99" s="35">
        <v>0</v>
      </c>
      <c r="M99" s="35">
        <f t="shared" si="26"/>
        <v>0</v>
      </c>
      <c r="N99" s="34">
        <v>0</v>
      </c>
      <c r="O99" s="34">
        <v>0</v>
      </c>
    </row>
    <row r="100" spans="1:15">
      <c r="A100" s="50"/>
      <c r="B100" s="51"/>
      <c r="C100" s="19" t="s">
        <v>69</v>
      </c>
      <c r="D100" s="50" t="s">
        <v>181</v>
      </c>
      <c r="E100" s="50"/>
      <c r="F100" s="19">
        <v>83</v>
      </c>
      <c r="G100" s="35">
        <v>0</v>
      </c>
      <c r="H100" s="35">
        <v>0</v>
      </c>
      <c r="I100" s="35">
        <v>0</v>
      </c>
      <c r="J100" s="35">
        <v>0</v>
      </c>
      <c r="K100" s="35">
        <v>0</v>
      </c>
      <c r="L100" s="35">
        <v>0</v>
      </c>
      <c r="M100" s="35">
        <f t="shared" si="26"/>
        <v>0</v>
      </c>
      <c r="N100" s="34">
        <v>0</v>
      </c>
      <c r="O100" s="34">
        <v>0</v>
      </c>
    </row>
    <row r="101" spans="1:15">
      <c r="A101" s="50"/>
      <c r="B101" s="51"/>
      <c r="C101" s="19" t="s">
        <v>71</v>
      </c>
      <c r="D101" s="50" t="s">
        <v>180</v>
      </c>
      <c r="E101" s="50"/>
      <c r="F101" s="19">
        <v>84</v>
      </c>
      <c r="G101" s="35">
        <v>0</v>
      </c>
      <c r="H101" s="35">
        <v>0</v>
      </c>
      <c r="I101" s="35">
        <v>0</v>
      </c>
      <c r="J101" s="35">
        <v>0</v>
      </c>
      <c r="K101" s="35">
        <v>0</v>
      </c>
      <c r="L101" s="35">
        <v>0</v>
      </c>
      <c r="M101" s="35">
        <f t="shared" si="26"/>
        <v>0</v>
      </c>
      <c r="N101" s="34">
        <v>0</v>
      </c>
      <c r="O101" s="34">
        <v>0</v>
      </c>
    </row>
    <row r="102" spans="1:15" ht="17.25" customHeight="1">
      <c r="A102" s="50"/>
      <c r="B102" s="51"/>
      <c r="C102" s="19" t="s">
        <v>144</v>
      </c>
      <c r="D102" s="50" t="s">
        <v>179</v>
      </c>
      <c r="E102" s="50"/>
      <c r="F102" s="19">
        <v>85</v>
      </c>
      <c r="G102" s="35">
        <v>14.92</v>
      </c>
      <c r="H102" s="35">
        <v>18</v>
      </c>
      <c r="I102" s="35">
        <v>228</v>
      </c>
      <c r="J102" s="35">
        <v>6</v>
      </c>
      <c r="K102" s="35">
        <v>6</v>
      </c>
      <c r="L102" s="35">
        <v>6</v>
      </c>
      <c r="M102" s="35">
        <f t="shared" si="26"/>
        <v>18</v>
      </c>
      <c r="N102" s="34">
        <f t="shared" si="27"/>
        <v>7.8947368421052627E-2</v>
      </c>
      <c r="O102" s="34">
        <f t="shared" ref="O102:O106" si="32">I102/G102</f>
        <v>15.281501340482574</v>
      </c>
    </row>
    <row r="103" spans="1:15" ht="28.5" customHeight="1">
      <c r="A103" s="50"/>
      <c r="B103" s="51"/>
      <c r="C103" s="51" t="s">
        <v>178</v>
      </c>
      <c r="D103" s="51"/>
      <c r="E103" s="51"/>
      <c r="F103" s="19">
        <v>86</v>
      </c>
      <c r="G103" s="35">
        <f>G104+G117+G121+G130</f>
        <v>1679.2999999999997</v>
      </c>
      <c r="H103" s="35">
        <v>1755</v>
      </c>
      <c r="I103" s="35">
        <f>I104+I117+I121+I130</f>
        <v>1885</v>
      </c>
      <c r="J103" s="35">
        <f t="shared" ref="J103:L103" si="33">J104+J117+J121+J130</f>
        <v>584</v>
      </c>
      <c r="K103" s="35">
        <f t="shared" si="33"/>
        <v>584</v>
      </c>
      <c r="L103" s="35">
        <f t="shared" si="33"/>
        <v>584</v>
      </c>
      <c r="M103" s="35">
        <f t="shared" si="26"/>
        <v>1752</v>
      </c>
      <c r="N103" s="34">
        <f t="shared" si="27"/>
        <v>0.92944297082228122</v>
      </c>
      <c r="O103" s="34">
        <f t="shared" si="32"/>
        <v>1.1224915143214436</v>
      </c>
    </row>
    <row r="104" spans="1:15" ht="30" customHeight="1">
      <c r="A104" s="50"/>
      <c r="B104" s="51"/>
      <c r="C104" s="19" t="s">
        <v>25</v>
      </c>
      <c r="D104" s="50" t="s">
        <v>177</v>
      </c>
      <c r="E104" s="50"/>
      <c r="F104" s="19">
        <v>87</v>
      </c>
      <c r="G104" s="35">
        <f>G105+G109</f>
        <v>1581.4399999999998</v>
      </c>
      <c r="H104" s="35">
        <v>1650</v>
      </c>
      <c r="I104" s="35">
        <f>I105+I109</f>
        <v>1765</v>
      </c>
      <c r="J104" s="35">
        <f t="shared" ref="J104:L104" si="34">J105+J109</f>
        <v>549</v>
      </c>
      <c r="K104" s="35">
        <f t="shared" si="34"/>
        <v>549</v>
      </c>
      <c r="L104" s="35">
        <f t="shared" si="34"/>
        <v>549</v>
      </c>
      <c r="M104" s="35">
        <f t="shared" si="26"/>
        <v>1647</v>
      </c>
      <c r="N104" s="34">
        <f t="shared" si="27"/>
        <v>0.93314447592067984</v>
      </c>
      <c r="O104" s="34">
        <f t="shared" si="32"/>
        <v>1.1160714285714286</v>
      </c>
    </row>
    <row r="105" spans="1:15" ht="28.5">
      <c r="A105" s="50"/>
      <c r="B105" s="51"/>
      <c r="C105" s="19" t="s">
        <v>27</v>
      </c>
      <c r="D105" s="50" t="s">
        <v>176</v>
      </c>
      <c r="E105" s="50"/>
      <c r="F105" s="19">
        <v>88</v>
      </c>
      <c r="G105" s="35">
        <f>G106+G107+G108</f>
        <v>1470.87</v>
      </c>
      <c r="H105" s="35">
        <v>1530</v>
      </c>
      <c r="I105" s="35">
        <f>I106+I107+I108</f>
        <v>1639</v>
      </c>
      <c r="J105" s="35">
        <f t="shared" ref="J105:L105" si="35">J106+J107+J108</f>
        <v>510</v>
      </c>
      <c r="K105" s="35">
        <f t="shared" si="35"/>
        <v>510</v>
      </c>
      <c r="L105" s="35">
        <f t="shared" si="35"/>
        <v>510</v>
      </c>
      <c r="M105" s="35">
        <f t="shared" si="26"/>
        <v>1530</v>
      </c>
      <c r="N105" s="34">
        <f t="shared" si="27"/>
        <v>0.93349603416717508</v>
      </c>
      <c r="O105" s="34">
        <f t="shared" si="32"/>
        <v>1.1143064988748157</v>
      </c>
    </row>
    <row r="106" spans="1:15">
      <c r="A106" s="50"/>
      <c r="B106" s="51"/>
      <c r="C106" s="51"/>
      <c r="D106" s="50" t="s">
        <v>175</v>
      </c>
      <c r="E106" s="50"/>
      <c r="F106" s="19">
        <v>89</v>
      </c>
      <c r="G106" s="35">
        <v>1470.87</v>
      </c>
      <c r="H106" s="35">
        <v>1530</v>
      </c>
      <c r="I106" s="35">
        <v>1633</v>
      </c>
      <c r="J106" s="35">
        <v>510</v>
      </c>
      <c r="K106" s="35">
        <v>510</v>
      </c>
      <c r="L106" s="35">
        <v>510</v>
      </c>
      <c r="M106" s="35">
        <f t="shared" si="26"/>
        <v>1530</v>
      </c>
      <c r="N106" s="34">
        <f t="shared" si="27"/>
        <v>0.93692590324556035</v>
      </c>
      <c r="O106" s="34">
        <f t="shared" si="32"/>
        <v>1.1102272804530653</v>
      </c>
    </row>
    <row r="107" spans="1:15" ht="42.75" customHeight="1">
      <c r="A107" s="50"/>
      <c r="B107" s="51"/>
      <c r="C107" s="51"/>
      <c r="D107" s="50" t="s">
        <v>174</v>
      </c>
      <c r="E107" s="50"/>
      <c r="F107" s="19">
        <v>90</v>
      </c>
      <c r="G107" s="35">
        <v>0</v>
      </c>
      <c r="H107" s="35">
        <v>0</v>
      </c>
      <c r="I107" s="35">
        <v>0</v>
      </c>
      <c r="J107" s="35">
        <v>0</v>
      </c>
      <c r="K107" s="35">
        <v>0</v>
      </c>
      <c r="L107" s="35">
        <v>0</v>
      </c>
      <c r="M107" s="35">
        <f t="shared" si="26"/>
        <v>0</v>
      </c>
      <c r="N107" s="34">
        <v>0</v>
      </c>
      <c r="O107" s="34">
        <v>0</v>
      </c>
    </row>
    <row r="108" spans="1:15" ht="15" customHeight="1">
      <c r="A108" s="50"/>
      <c r="B108" s="51"/>
      <c r="C108" s="51"/>
      <c r="D108" s="50" t="s">
        <v>173</v>
      </c>
      <c r="E108" s="50"/>
      <c r="F108" s="19">
        <v>91</v>
      </c>
      <c r="G108" s="35">
        <v>0</v>
      </c>
      <c r="H108" s="35">
        <v>0</v>
      </c>
      <c r="I108" s="35">
        <v>6</v>
      </c>
      <c r="J108" s="35">
        <v>0</v>
      </c>
      <c r="K108" s="35">
        <v>0</v>
      </c>
      <c r="L108" s="35">
        <v>0</v>
      </c>
      <c r="M108" s="35">
        <f t="shared" si="26"/>
        <v>0</v>
      </c>
      <c r="N108" s="34">
        <v>0</v>
      </c>
      <c r="O108" s="34">
        <v>0</v>
      </c>
    </row>
    <row r="109" spans="1:15" ht="28.5">
      <c r="A109" s="50"/>
      <c r="B109" s="51"/>
      <c r="C109" s="19" t="s">
        <v>29</v>
      </c>
      <c r="D109" s="50" t="s">
        <v>172</v>
      </c>
      <c r="E109" s="50"/>
      <c r="F109" s="19">
        <v>92</v>
      </c>
      <c r="G109" s="35">
        <f>G110+G113+G114+G115+G116</f>
        <v>110.57</v>
      </c>
      <c r="H109" s="35">
        <v>120</v>
      </c>
      <c r="I109" s="35">
        <f>I110+I113+I114+I115+I116</f>
        <v>126</v>
      </c>
      <c r="J109" s="35">
        <f t="shared" ref="J109:L109" si="36">J110+J113+J114+J115+J116</f>
        <v>39</v>
      </c>
      <c r="K109" s="35">
        <f t="shared" si="36"/>
        <v>39</v>
      </c>
      <c r="L109" s="35">
        <f t="shared" si="36"/>
        <v>39</v>
      </c>
      <c r="M109" s="35">
        <f t="shared" si="26"/>
        <v>117</v>
      </c>
      <c r="N109" s="34">
        <f t="shared" si="27"/>
        <v>0.9285714285714286</v>
      </c>
      <c r="O109" s="34">
        <f t="shared" ref="O109" si="37">I109/G109</f>
        <v>1.1395496065840645</v>
      </c>
    </row>
    <row r="110" spans="1:15" ht="70.5" customHeight="1">
      <c r="A110" s="50"/>
      <c r="B110" s="51"/>
      <c r="C110" s="51"/>
      <c r="D110" s="50" t="s">
        <v>171</v>
      </c>
      <c r="E110" s="50"/>
      <c r="F110" s="19">
        <v>93</v>
      </c>
      <c r="G110" s="35">
        <f>G111+G112</f>
        <v>0</v>
      </c>
      <c r="H110" s="35">
        <v>0</v>
      </c>
      <c r="I110" s="35">
        <f>I111+I112</f>
        <v>0</v>
      </c>
      <c r="J110" s="35">
        <f t="shared" ref="J110:L110" si="38">J111+J112</f>
        <v>0</v>
      </c>
      <c r="K110" s="35">
        <f t="shared" si="38"/>
        <v>0</v>
      </c>
      <c r="L110" s="35">
        <f t="shared" si="38"/>
        <v>0</v>
      </c>
      <c r="M110" s="35">
        <f t="shared" si="26"/>
        <v>0</v>
      </c>
      <c r="N110" s="34">
        <v>0</v>
      </c>
      <c r="O110" s="34">
        <v>0</v>
      </c>
    </row>
    <row r="111" spans="1:15" ht="42.75" customHeight="1">
      <c r="A111" s="50"/>
      <c r="B111" s="51"/>
      <c r="C111" s="51"/>
      <c r="D111" s="20"/>
      <c r="E111" s="20" t="s">
        <v>170</v>
      </c>
      <c r="F111" s="19" t="s">
        <v>169</v>
      </c>
      <c r="G111" s="35">
        <v>0</v>
      </c>
      <c r="H111" s="35">
        <v>0</v>
      </c>
      <c r="I111" s="35">
        <v>0</v>
      </c>
      <c r="J111" s="35">
        <v>0</v>
      </c>
      <c r="K111" s="35">
        <v>0</v>
      </c>
      <c r="L111" s="35">
        <v>0</v>
      </c>
      <c r="M111" s="35">
        <f t="shared" si="26"/>
        <v>0</v>
      </c>
      <c r="N111" s="34">
        <v>0</v>
      </c>
      <c r="O111" s="34">
        <v>0</v>
      </c>
    </row>
    <row r="112" spans="1:15" ht="57" customHeight="1">
      <c r="A112" s="50"/>
      <c r="B112" s="51"/>
      <c r="C112" s="51"/>
      <c r="D112" s="20"/>
      <c r="E112" s="20" t="s">
        <v>168</v>
      </c>
      <c r="F112" s="19" t="s">
        <v>167</v>
      </c>
      <c r="G112" s="35">
        <v>0</v>
      </c>
      <c r="H112" s="35">
        <v>0</v>
      </c>
      <c r="I112" s="35">
        <v>0</v>
      </c>
      <c r="J112" s="35">
        <v>0</v>
      </c>
      <c r="K112" s="35">
        <v>0</v>
      </c>
      <c r="L112" s="35">
        <v>0</v>
      </c>
      <c r="M112" s="35">
        <f t="shared" si="26"/>
        <v>0</v>
      </c>
      <c r="N112" s="34">
        <v>0</v>
      </c>
      <c r="O112" s="34">
        <v>0</v>
      </c>
    </row>
    <row r="113" spans="1:15">
      <c r="A113" s="50"/>
      <c r="B113" s="51"/>
      <c r="C113" s="51"/>
      <c r="D113" s="50" t="s">
        <v>166</v>
      </c>
      <c r="E113" s="50"/>
      <c r="F113" s="19">
        <v>96</v>
      </c>
      <c r="G113" s="35">
        <v>110.57</v>
      </c>
      <c r="H113" s="35">
        <v>120</v>
      </c>
      <c r="I113" s="35">
        <v>126</v>
      </c>
      <c r="J113" s="35">
        <v>39</v>
      </c>
      <c r="K113" s="35">
        <v>39</v>
      </c>
      <c r="L113" s="35">
        <v>39</v>
      </c>
      <c r="M113" s="35">
        <f t="shared" si="26"/>
        <v>117</v>
      </c>
      <c r="N113" s="34">
        <f t="shared" si="27"/>
        <v>0.9285714285714286</v>
      </c>
      <c r="O113" s="34">
        <f t="shared" ref="O113" si="39">I113/G113</f>
        <v>1.1395496065840645</v>
      </c>
    </row>
    <row r="114" spans="1:15">
      <c r="A114" s="50"/>
      <c r="B114" s="51"/>
      <c r="C114" s="51"/>
      <c r="D114" s="50" t="s">
        <v>165</v>
      </c>
      <c r="E114" s="50"/>
      <c r="F114" s="19">
        <v>97</v>
      </c>
      <c r="G114" s="35">
        <v>0</v>
      </c>
      <c r="H114" s="35">
        <v>0</v>
      </c>
      <c r="I114" s="35">
        <v>0</v>
      </c>
      <c r="J114" s="35">
        <v>0</v>
      </c>
      <c r="K114" s="35">
        <v>0</v>
      </c>
      <c r="L114" s="35">
        <v>0</v>
      </c>
      <c r="M114" s="35">
        <f t="shared" si="26"/>
        <v>0</v>
      </c>
      <c r="N114" s="34">
        <v>0</v>
      </c>
      <c r="O114" s="34">
        <v>0</v>
      </c>
    </row>
    <row r="115" spans="1:15">
      <c r="A115" s="50"/>
      <c r="B115" s="51"/>
      <c r="C115" s="51"/>
      <c r="D115" s="50" t="s">
        <v>164</v>
      </c>
      <c r="E115" s="50"/>
      <c r="F115" s="19">
        <v>98</v>
      </c>
      <c r="G115" s="35">
        <v>0</v>
      </c>
      <c r="H115" s="35">
        <v>0</v>
      </c>
      <c r="I115" s="35">
        <v>0</v>
      </c>
      <c r="J115" s="35">
        <v>0</v>
      </c>
      <c r="K115" s="35">
        <v>0</v>
      </c>
      <c r="L115" s="35">
        <v>0</v>
      </c>
      <c r="M115" s="35">
        <f t="shared" si="26"/>
        <v>0</v>
      </c>
      <c r="N115" s="34">
        <v>0</v>
      </c>
      <c r="O115" s="34">
        <v>0</v>
      </c>
    </row>
    <row r="116" spans="1:15" ht="15" customHeight="1">
      <c r="A116" s="50"/>
      <c r="B116" s="51"/>
      <c r="C116" s="51"/>
      <c r="D116" s="50" t="s">
        <v>163</v>
      </c>
      <c r="E116" s="50"/>
      <c r="F116" s="19">
        <v>99</v>
      </c>
      <c r="G116" s="35">
        <v>0</v>
      </c>
      <c r="H116" s="35">
        <v>0</v>
      </c>
      <c r="I116" s="35">
        <v>0</v>
      </c>
      <c r="J116" s="35">
        <v>0</v>
      </c>
      <c r="K116" s="35">
        <v>0</v>
      </c>
      <c r="L116" s="35">
        <v>0</v>
      </c>
      <c r="M116" s="35">
        <f t="shared" si="26"/>
        <v>0</v>
      </c>
      <c r="N116" s="34">
        <v>0</v>
      </c>
      <c r="O116" s="34">
        <v>0</v>
      </c>
    </row>
    <row r="117" spans="1:15" ht="28.5">
      <c r="A117" s="50"/>
      <c r="B117" s="51"/>
      <c r="C117" s="19" t="s">
        <v>31</v>
      </c>
      <c r="D117" s="50" t="s">
        <v>162</v>
      </c>
      <c r="E117" s="50"/>
      <c r="F117" s="19">
        <v>100</v>
      </c>
      <c r="G117" s="35">
        <f>G118+G119+G120</f>
        <v>0</v>
      </c>
      <c r="H117" s="35">
        <v>0</v>
      </c>
      <c r="I117" s="35">
        <f>I118+I119+I120</f>
        <v>0</v>
      </c>
      <c r="J117" s="35">
        <f t="shared" ref="J117:L117" si="40">J118+J119+J120</f>
        <v>0</v>
      </c>
      <c r="K117" s="35">
        <f t="shared" si="40"/>
        <v>0</v>
      </c>
      <c r="L117" s="35">
        <f t="shared" si="40"/>
        <v>0</v>
      </c>
      <c r="M117" s="35">
        <f t="shared" si="26"/>
        <v>0</v>
      </c>
      <c r="N117" s="34">
        <v>0</v>
      </c>
      <c r="O117" s="34">
        <v>0</v>
      </c>
    </row>
    <row r="118" spans="1:15" ht="42.75" customHeight="1">
      <c r="A118" s="50"/>
      <c r="B118" s="51"/>
      <c r="C118" s="51"/>
      <c r="D118" s="50" t="s">
        <v>161</v>
      </c>
      <c r="E118" s="50"/>
      <c r="F118" s="19">
        <v>101</v>
      </c>
      <c r="G118" s="35">
        <v>0</v>
      </c>
      <c r="H118" s="35">
        <v>0</v>
      </c>
      <c r="I118" s="35">
        <v>0</v>
      </c>
      <c r="J118" s="35">
        <v>0</v>
      </c>
      <c r="K118" s="35">
        <v>0</v>
      </c>
      <c r="L118" s="35">
        <v>0</v>
      </c>
      <c r="M118" s="35">
        <f t="shared" si="26"/>
        <v>0</v>
      </c>
      <c r="N118" s="34">
        <v>0</v>
      </c>
      <c r="O118" s="34">
        <v>0</v>
      </c>
    </row>
    <row r="119" spans="1:15">
      <c r="A119" s="50"/>
      <c r="B119" s="51"/>
      <c r="C119" s="51"/>
      <c r="D119" s="50" t="s">
        <v>160</v>
      </c>
      <c r="E119" s="50"/>
      <c r="F119" s="19">
        <v>102</v>
      </c>
      <c r="G119" s="35">
        <v>0</v>
      </c>
      <c r="H119" s="35">
        <v>0</v>
      </c>
      <c r="I119" s="35">
        <v>0</v>
      </c>
      <c r="J119" s="35">
        <v>0</v>
      </c>
      <c r="K119" s="35">
        <v>0</v>
      </c>
      <c r="L119" s="35">
        <v>0</v>
      </c>
      <c r="M119" s="35">
        <f t="shared" si="26"/>
        <v>0</v>
      </c>
      <c r="N119" s="34">
        <v>0</v>
      </c>
      <c r="O119" s="34">
        <v>0</v>
      </c>
    </row>
    <row r="120" spans="1:15" ht="57.75" customHeight="1">
      <c r="A120" s="50"/>
      <c r="B120" s="51"/>
      <c r="C120" s="51"/>
      <c r="D120" s="50" t="s">
        <v>159</v>
      </c>
      <c r="E120" s="50"/>
      <c r="F120" s="19">
        <v>103</v>
      </c>
      <c r="G120" s="35">
        <v>0</v>
      </c>
      <c r="H120" s="35">
        <v>0</v>
      </c>
      <c r="I120" s="35">
        <v>0</v>
      </c>
      <c r="J120" s="35">
        <v>0</v>
      </c>
      <c r="K120" s="35">
        <v>0</v>
      </c>
      <c r="L120" s="35">
        <v>0</v>
      </c>
      <c r="M120" s="35">
        <f t="shared" si="26"/>
        <v>0</v>
      </c>
      <c r="N120" s="34">
        <v>0</v>
      </c>
      <c r="O120" s="34">
        <v>0</v>
      </c>
    </row>
    <row r="121" spans="1:15" ht="72" customHeight="1">
      <c r="A121" s="50"/>
      <c r="B121" s="51"/>
      <c r="C121" s="19" t="s">
        <v>34</v>
      </c>
      <c r="D121" s="50" t="s">
        <v>158</v>
      </c>
      <c r="E121" s="50"/>
      <c r="F121" s="19">
        <v>104</v>
      </c>
      <c r="G121" s="35">
        <f>G122+G125+G128+G129</f>
        <v>36.82</v>
      </c>
      <c r="H121" s="35">
        <v>42</v>
      </c>
      <c r="I121" s="35">
        <f>I122+I125+I128+I129</f>
        <v>48</v>
      </c>
      <c r="J121" s="35">
        <f t="shared" ref="J121:L121" si="41">J122+J125+J128+J129</f>
        <v>14</v>
      </c>
      <c r="K121" s="35">
        <f t="shared" si="41"/>
        <v>14</v>
      </c>
      <c r="L121" s="35">
        <f t="shared" si="41"/>
        <v>14</v>
      </c>
      <c r="M121" s="35">
        <f t="shared" si="26"/>
        <v>42</v>
      </c>
      <c r="N121" s="34">
        <f t="shared" si="27"/>
        <v>0.875</v>
      </c>
      <c r="O121" s="34">
        <f t="shared" ref="O121" si="42">I121/G121</f>
        <v>1.3036393264530146</v>
      </c>
    </row>
    <row r="122" spans="1:15">
      <c r="A122" s="50"/>
      <c r="B122" s="51"/>
      <c r="C122" s="51"/>
      <c r="D122" s="50" t="s">
        <v>157</v>
      </c>
      <c r="E122" s="50"/>
      <c r="F122" s="19">
        <v>105</v>
      </c>
      <c r="G122" s="35">
        <f>G123+G124</f>
        <v>0</v>
      </c>
      <c r="H122" s="35">
        <v>0</v>
      </c>
      <c r="I122" s="35">
        <f>I123+I124</f>
        <v>0</v>
      </c>
      <c r="J122" s="35">
        <f t="shared" ref="J122:L122" si="43">J123+J124</f>
        <v>0</v>
      </c>
      <c r="K122" s="35">
        <f t="shared" si="43"/>
        <v>0</v>
      </c>
      <c r="L122" s="35">
        <f t="shared" si="43"/>
        <v>0</v>
      </c>
      <c r="M122" s="35">
        <f t="shared" si="26"/>
        <v>0</v>
      </c>
      <c r="N122" s="34">
        <v>0</v>
      </c>
      <c r="O122" s="34">
        <v>0</v>
      </c>
    </row>
    <row r="123" spans="1:15">
      <c r="A123" s="50"/>
      <c r="B123" s="51"/>
      <c r="C123" s="51"/>
      <c r="D123" s="20"/>
      <c r="E123" s="20" t="s">
        <v>155</v>
      </c>
      <c r="F123" s="19">
        <v>106</v>
      </c>
      <c r="G123" s="35">
        <v>0</v>
      </c>
      <c r="H123" s="35">
        <v>0</v>
      </c>
      <c r="I123" s="35">
        <v>0</v>
      </c>
      <c r="J123" s="35">
        <v>0</v>
      </c>
      <c r="K123" s="35">
        <v>0</v>
      </c>
      <c r="L123" s="35">
        <v>0</v>
      </c>
      <c r="M123" s="35">
        <f t="shared" si="26"/>
        <v>0</v>
      </c>
      <c r="N123" s="34">
        <v>0</v>
      </c>
      <c r="O123" s="34">
        <v>0</v>
      </c>
    </row>
    <row r="124" spans="1:15" ht="15.75" customHeight="1">
      <c r="A124" s="50"/>
      <c r="B124" s="51"/>
      <c r="C124" s="51"/>
      <c r="D124" s="20"/>
      <c r="E124" s="20" t="s">
        <v>154</v>
      </c>
      <c r="F124" s="19">
        <v>107</v>
      </c>
      <c r="G124" s="35">
        <v>0</v>
      </c>
      <c r="H124" s="35">
        <v>0</v>
      </c>
      <c r="I124" s="35">
        <v>0</v>
      </c>
      <c r="J124" s="35">
        <v>0</v>
      </c>
      <c r="K124" s="35">
        <v>0</v>
      </c>
      <c r="L124" s="35">
        <v>0</v>
      </c>
      <c r="M124" s="35">
        <f t="shared" si="26"/>
        <v>0</v>
      </c>
      <c r="N124" s="34">
        <v>0</v>
      </c>
      <c r="O124" s="34">
        <v>0</v>
      </c>
    </row>
    <row r="125" spans="1:15" ht="44.25" customHeight="1">
      <c r="A125" s="50"/>
      <c r="B125" s="51"/>
      <c r="C125" s="51"/>
      <c r="D125" s="50" t="s">
        <v>156</v>
      </c>
      <c r="E125" s="50"/>
      <c r="F125" s="19">
        <v>108</v>
      </c>
      <c r="G125" s="35">
        <f>G126+G127</f>
        <v>32.18</v>
      </c>
      <c r="H125" s="35">
        <v>36</v>
      </c>
      <c r="I125" s="35">
        <f>I126+I127</f>
        <v>36</v>
      </c>
      <c r="J125" s="35">
        <f t="shared" ref="J125:L125" si="44">J126+J127</f>
        <v>12</v>
      </c>
      <c r="K125" s="35">
        <f t="shared" si="44"/>
        <v>12</v>
      </c>
      <c r="L125" s="35">
        <f t="shared" si="44"/>
        <v>12</v>
      </c>
      <c r="M125" s="35">
        <f t="shared" si="26"/>
        <v>36</v>
      </c>
      <c r="N125" s="34">
        <f t="shared" si="27"/>
        <v>1</v>
      </c>
      <c r="O125" s="34">
        <f t="shared" ref="O125:O134" si="45">I125/G125</f>
        <v>1.1187072715972655</v>
      </c>
    </row>
    <row r="126" spans="1:15">
      <c r="A126" s="50"/>
      <c r="B126" s="51"/>
      <c r="C126" s="51"/>
      <c r="D126" s="20"/>
      <c r="E126" s="20" t="s">
        <v>155</v>
      </c>
      <c r="F126" s="19">
        <v>109</v>
      </c>
      <c r="G126" s="35">
        <v>32.18</v>
      </c>
      <c r="H126" s="35">
        <v>36</v>
      </c>
      <c r="I126" s="35">
        <v>36</v>
      </c>
      <c r="J126" s="35">
        <v>12</v>
      </c>
      <c r="K126" s="35">
        <v>12</v>
      </c>
      <c r="L126" s="35">
        <v>12</v>
      </c>
      <c r="M126" s="35">
        <f t="shared" si="26"/>
        <v>36</v>
      </c>
      <c r="N126" s="34">
        <f t="shared" si="27"/>
        <v>1</v>
      </c>
      <c r="O126" s="34">
        <f t="shared" si="45"/>
        <v>1.1187072715972655</v>
      </c>
    </row>
    <row r="127" spans="1:15" ht="15.75" customHeight="1">
      <c r="A127" s="50"/>
      <c r="B127" s="51"/>
      <c r="C127" s="51"/>
      <c r="D127" s="20"/>
      <c r="E127" s="20" t="s">
        <v>154</v>
      </c>
      <c r="F127" s="19">
        <v>110</v>
      </c>
      <c r="G127" s="35">
        <v>0</v>
      </c>
      <c r="H127" s="35">
        <v>0</v>
      </c>
      <c r="I127" s="35">
        <v>0</v>
      </c>
      <c r="J127" s="35">
        <v>0</v>
      </c>
      <c r="K127" s="35">
        <v>0</v>
      </c>
      <c r="L127" s="35">
        <v>0</v>
      </c>
      <c r="M127" s="35">
        <f t="shared" si="26"/>
        <v>0</v>
      </c>
      <c r="N127" s="34">
        <v>0</v>
      </c>
      <c r="O127" s="34">
        <v>0</v>
      </c>
    </row>
    <row r="128" spans="1:15">
      <c r="A128" s="50"/>
      <c r="B128" s="51"/>
      <c r="C128" s="51"/>
      <c r="D128" s="50" t="s">
        <v>153</v>
      </c>
      <c r="E128" s="50"/>
      <c r="F128" s="19">
        <v>111</v>
      </c>
      <c r="G128" s="35">
        <v>4.6399999999999997</v>
      </c>
      <c r="H128" s="35">
        <v>6</v>
      </c>
      <c r="I128" s="35">
        <v>12</v>
      </c>
      <c r="J128" s="35">
        <v>2</v>
      </c>
      <c r="K128" s="35">
        <v>2</v>
      </c>
      <c r="L128" s="35">
        <v>2</v>
      </c>
      <c r="M128" s="35">
        <f t="shared" si="26"/>
        <v>6</v>
      </c>
      <c r="N128" s="34">
        <f t="shared" si="27"/>
        <v>0.5</v>
      </c>
      <c r="O128" s="34">
        <f t="shared" si="45"/>
        <v>2.5862068965517242</v>
      </c>
    </row>
    <row r="129" spans="1:15" ht="29.25" customHeight="1">
      <c r="A129" s="50"/>
      <c r="B129" s="51"/>
      <c r="C129" s="51"/>
      <c r="D129" s="50" t="s">
        <v>152</v>
      </c>
      <c r="E129" s="50"/>
      <c r="F129" s="19">
        <v>112</v>
      </c>
      <c r="G129" s="35"/>
      <c r="H129" s="35">
        <v>0</v>
      </c>
      <c r="I129" s="35"/>
      <c r="J129" s="35"/>
      <c r="K129" s="35"/>
      <c r="L129" s="35"/>
      <c r="M129" s="35">
        <f t="shared" si="26"/>
        <v>0</v>
      </c>
      <c r="N129" s="34">
        <v>0</v>
      </c>
      <c r="O129" s="34">
        <v>0</v>
      </c>
    </row>
    <row r="130" spans="1:15" ht="28.5">
      <c r="A130" s="50"/>
      <c r="B130" s="51"/>
      <c r="C130" s="19" t="s">
        <v>36</v>
      </c>
      <c r="D130" s="50" t="s">
        <v>37</v>
      </c>
      <c r="E130" s="50"/>
      <c r="F130" s="19">
        <v>113</v>
      </c>
      <c r="G130" s="35">
        <f>27.53+33.51</f>
        <v>61.04</v>
      </c>
      <c r="H130" s="35">
        <v>63</v>
      </c>
      <c r="I130" s="35">
        <v>72</v>
      </c>
      <c r="J130" s="35">
        <v>21</v>
      </c>
      <c r="K130" s="35">
        <v>21</v>
      </c>
      <c r="L130" s="35">
        <v>21</v>
      </c>
      <c r="M130" s="35">
        <f t="shared" si="26"/>
        <v>63</v>
      </c>
      <c r="N130" s="34">
        <f t="shared" si="27"/>
        <v>0.875</v>
      </c>
      <c r="O130" s="34">
        <f t="shared" si="45"/>
        <v>1.1795543905635648</v>
      </c>
    </row>
    <row r="131" spans="1:15" ht="43.5" customHeight="1">
      <c r="A131" s="50"/>
      <c r="B131" s="51"/>
      <c r="C131" s="51" t="s">
        <v>151</v>
      </c>
      <c r="D131" s="51"/>
      <c r="E131" s="51"/>
      <c r="F131" s="19">
        <v>114</v>
      </c>
      <c r="G131" s="35">
        <f>G132+G135+G136+G137+G138+G139</f>
        <v>158.82999999999998</v>
      </c>
      <c r="H131" s="35">
        <v>171.60000000000002</v>
      </c>
      <c r="I131" s="35">
        <f>I132+I135+I136+I137+I138+I139</f>
        <v>118</v>
      </c>
      <c r="J131" s="35">
        <f t="shared" ref="J131:L131" si="46">J132+J135+J136+J137+J138+J139</f>
        <v>57</v>
      </c>
      <c r="K131" s="35">
        <f t="shared" si="46"/>
        <v>57</v>
      </c>
      <c r="L131" s="35">
        <f t="shared" si="46"/>
        <v>57</v>
      </c>
      <c r="M131" s="35">
        <f t="shared" si="26"/>
        <v>171</v>
      </c>
      <c r="N131" s="34">
        <f t="shared" si="27"/>
        <v>1.4491525423728813</v>
      </c>
      <c r="O131" s="34">
        <f t="shared" si="45"/>
        <v>0.74293269533463457</v>
      </c>
    </row>
    <row r="132" spans="1:15" ht="29.25" customHeight="1">
      <c r="A132" s="50"/>
      <c r="B132" s="51"/>
      <c r="C132" s="19" t="s">
        <v>10</v>
      </c>
      <c r="D132" s="50" t="s">
        <v>150</v>
      </c>
      <c r="E132" s="50"/>
      <c r="F132" s="19">
        <v>115</v>
      </c>
      <c r="G132" s="35">
        <f>G133+G134</f>
        <v>0.27</v>
      </c>
      <c r="H132" s="35">
        <v>0.60000000000000009</v>
      </c>
      <c r="I132" s="35">
        <f>I133+I134</f>
        <v>0</v>
      </c>
      <c r="J132" s="35">
        <v>0</v>
      </c>
      <c r="K132" s="35">
        <v>0</v>
      </c>
      <c r="L132" s="35">
        <v>0</v>
      </c>
      <c r="M132" s="35">
        <v>0</v>
      </c>
      <c r="N132" s="34">
        <v>0</v>
      </c>
      <c r="O132" s="34">
        <f t="shared" si="45"/>
        <v>0</v>
      </c>
    </row>
    <row r="133" spans="1:15">
      <c r="A133" s="50"/>
      <c r="B133" s="51"/>
      <c r="C133" s="51"/>
      <c r="D133" s="50" t="s">
        <v>149</v>
      </c>
      <c r="E133" s="50"/>
      <c r="F133" s="19">
        <v>116</v>
      </c>
      <c r="G133" s="35">
        <v>0</v>
      </c>
      <c r="H133" s="35">
        <v>0</v>
      </c>
      <c r="I133" s="35">
        <v>0</v>
      </c>
      <c r="J133" s="35">
        <v>0</v>
      </c>
      <c r="K133" s="35">
        <v>0</v>
      </c>
      <c r="L133" s="35">
        <v>0</v>
      </c>
      <c r="M133" s="35">
        <f t="shared" si="26"/>
        <v>0</v>
      </c>
      <c r="N133" s="34">
        <v>0</v>
      </c>
      <c r="O133" s="34">
        <v>0</v>
      </c>
    </row>
    <row r="134" spans="1:15">
      <c r="A134" s="50"/>
      <c r="B134" s="51"/>
      <c r="C134" s="51"/>
      <c r="D134" s="50" t="s">
        <v>148</v>
      </c>
      <c r="E134" s="50"/>
      <c r="F134" s="19">
        <v>117</v>
      </c>
      <c r="G134" s="35">
        <v>0.27</v>
      </c>
      <c r="H134" s="35">
        <v>0.60000000000000009</v>
      </c>
      <c r="I134" s="35">
        <v>0</v>
      </c>
      <c r="J134" s="35">
        <v>0</v>
      </c>
      <c r="K134" s="35">
        <v>0</v>
      </c>
      <c r="L134" s="35">
        <v>0</v>
      </c>
      <c r="M134" s="35">
        <f t="shared" si="26"/>
        <v>0</v>
      </c>
      <c r="N134" s="34">
        <v>0</v>
      </c>
      <c r="O134" s="34">
        <f t="shared" si="45"/>
        <v>0</v>
      </c>
    </row>
    <row r="135" spans="1:15" ht="27.75" customHeight="1">
      <c r="A135" s="50"/>
      <c r="B135" s="51"/>
      <c r="C135" s="19" t="s">
        <v>12</v>
      </c>
      <c r="D135" s="50" t="s">
        <v>147</v>
      </c>
      <c r="E135" s="50"/>
      <c r="F135" s="19">
        <v>118</v>
      </c>
      <c r="G135" s="35">
        <v>0</v>
      </c>
      <c r="H135" s="35">
        <v>0</v>
      </c>
      <c r="I135" s="35">
        <v>0</v>
      </c>
      <c r="J135" s="35">
        <v>0</v>
      </c>
      <c r="K135" s="35">
        <v>0</v>
      </c>
      <c r="L135" s="35">
        <v>0</v>
      </c>
      <c r="M135" s="35">
        <f t="shared" si="26"/>
        <v>0</v>
      </c>
      <c r="N135" s="34">
        <v>0</v>
      </c>
      <c r="O135" s="34">
        <v>0</v>
      </c>
    </row>
    <row r="136" spans="1:15" ht="30" customHeight="1">
      <c r="A136" s="50"/>
      <c r="B136" s="51"/>
      <c r="C136" s="19" t="s">
        <v>59</v>
      </c>
      <c r="D136" s="50" t="s">
        <v>146</v>
      </c>
      <c r="E136" s="50"/>
      <c r="F136" s="19">
        <v>119</v>
      </c>
      <c r="G136" s="35">
        <v>0</v>
      </c>
      <c r="H136" s="35">
        <v>0</v>
      </c>
      <c r="I136" s="35">
        <v>0</v>
      </c>
      <c r="J136" s="35">
        <v>0</v>
      </c>
      <c r="K136" s="35">
        <v>0</v>
      </c>
      <c r="L136" s="35">
        <v>0</v>
      </c>
      <c r="M136" s="35">
        <f t="shared" si="26"/>
        <v>0</v>
      </c>
      <c r="N136" s="34">
        <v>0</v>
      </c>
      <c r="O136" s="34">
        <v>0</v>
      </c>
    </row>
    <row r="137" spans="1:15">
      <c r="A137" s="50"/>
      <c r="B137" s="51"/>
      <c r="C137" s="19" t="s">
        <v>69</v>
      </c>
      <c r="D137" s="50" t="s">
        <v>72</v>
      </c>
      <c r="E137" s="50"/>
      <c r="F137" s="19">
        <v>120</v>
      </c>
      <c r="G137" s="35">
        <f>27.19+65.24</f>
        <v>92.429999999999993</v>
      </c>
      <c r="H137" s="35">
        <v>102</v>
      </c>
      <c r="I137" s="35">
        <v>36</v>
      </c>
      <c r="J137" s="35">
        <v>34</v>
      </c>
      <c r="K137" s="35">
        <v>34</v>
      </c>
      <c r="L137" s="35">
        <v>34</v>
      </c>
      <c r="M137" s="35">
        <f t="shared" si="26"/>
        <v>102</v>
      </c>
      <c r="N137" s="34">
        <f t="shared" si="27"/>
        <v>2.8333333333333335</v>
      </c>
      <c r="O137" s="34">
        <f t="shared" ref="O137:O138" si="47">I137/G137</f>
        <v>0.38948393378773127</v>
      </c>
    </row>
    <row r="138" spans="1:15" ht="29.25" customHeight="1">
      <c r="A138" s="50"/>
      <c r="B138" s="51"/>
      <c r="C138" s="19" t="s">
        <v>71</v>
      </c>
      <c r="D138" s="50" t="s">
        <v>145</v>
      </c>
      <c r="E138" s="50"/>
      <c r="F138" s="19">
        <v>121</v>
      </c>
      <c r="G138" s="35">
        <v>66.13</v>
      </c>
      <c r="H138" s="35">
        <v>69</v>
      </c>
      <c r="I138" s="35">
        <v>82</v>
      </c>
      <c r="J138" s="35">
        <v>23</v>
      </c>
      <c r="K138" s="35">
        <v>23</v>
      </c>
      <c r="L138" s="35">
        <v>23</v>
      </c>
      <c r="M138" s="35">
        <f t="shared" si="26"/>
        <v>69</v>
      </c>
      <c r="N138" s="34">
        <f t="shared" si="27"/>
        <v>0.84146341463414631</v>
      </c>
      <c r="O138" s="34">
        <f t="shared" si="47"/>
        <v>1.239981853924089</v>
      </c>
    </row>
    <row r="139" spans="1:15" ht="43.5" customHeight="1">
      <c r="A139" s="50"/>
      <c r="B139" s="51"/>
      <c r="C139" s="19" t="s">
        <v>144</v>
      </c>
      <c r="D139" s="50" t="s">
        <v>143</v>
      </c>
      <c r="E139" s="50"/>
      <c r="F139" s="19">
        <v>122</v>
      </c>
      <c r="G139" s="35">
        <f>G140+G141+G142+G143+G144</f>
        <v>0</v>
      </c>
      <c r="H139" s="35">
        <v>0</v>
      </c>
      <c r="I139" s="35">
        <f>I140+I141+I142+I143+I144</f>
        <v>0</v>
      </c>
      <c r="J139" s="35">
        <f t="shared" ref="J139:L139" si="48">J140+J141+J142+J143+J144</f>
        <v>0</v>
      </c>
      <c r="K139" s="35">
        <f t="shared" si="48"/>
        <v>0</v>
      </c>
      <c r="L139" s="35">
        <f t="shared" si="48"/>
        <v>0</v>
      </c>
      <c r="M139" s="35">
        <f t="shared" si="26"/>
        <v>0</v>
      </c>
      <c r="N139" s="34">
        <v>0</v>
      </c>
      <c r="O139" s="34">
        <v>0</v>
      </c>
    </row>
    <row r="140" spans="1:15" ht="27.75" customHeight="1">
      <c r="A140" s="50"/>
      <c r="B140" s="19"/>
      <c r="C140" s="19"/>
      <c r="D140" s="20" t="s">
        <v>142</v>
      </c>
      <c r="E140" s="20" t="s">
        <v>141</v>
      </c>
      <c r="F140" s="19">
        <v>123</v>
      </c>
      <c r="G140" s="35">
        <v>0</v>
      </c>
      <c r="H140" s="35">
        <v>0</v>
      </c>
      <c r="I140" s="35">
        <v>0</v>
      </c>
      <c r="J140" s="35">
        <v>0</v>
      </c>
      <c r="K140" s="35">
        <v>0</v>
      </c>
      <c r="L140" s="35">
        <v>0</v>
      </c>
      <c r="M140" s="35">
        <f t="shared" si="26"/>
        <v>0</v>
      </c>
      <c r="N140" s="34">
        <v>0</v>
      </c>
      <c r="O140" s="34">
        <v>0</v>
      </c>
    </row>
    <row r="141" spans="1:15" ht="42" customHeight="1">
      <c r="A141" s="50"/>
      <c r="B141" s="19"/>
      <c r="C141" s="51"/>
      <c r="D141" s="20" t="s">
        <v>306</v>
      </c>
      <c r="E141" s="20" t="s">
        <v>140</v>
      </c>
      <c r="F141" s="19">
        <v>124</v>
      </c>
      <c r="G141" s="35">
        <v>0</v>
      </c>
      <c r="H141" s="35">
        <v>0</v>
      </c>
      <c r="I141" s="35">
        <v>0</v>
      </c>
      <c r="J141" s="35">
        <v>0</v>
      </c>
      <c r="K141" s="35">
        <v>0</v>
      </c>
      <c r="L141" s="35">
        <v>0</v>
      </c>
      <c r="M141" s="35">
        <f t="shared" si="26"/>
        <v>0</v>
      </c>
      <c r="N141" s="34">
        <v>0</v>
      </c>
      <c r="O141" s="34">
        <v>0</v>
      </c>
    </row>
    <row r="142" spans="1:15" ht="29.25" customHeight="1">
      <c r="A142" s="50"/>
      <c r="B142" s="19"/>
      <c r="C142" s="51"/>
      <c r="D142" s="20" t="s">
        <v>307</v>
      </c>
      <c r="E142" s="20" t="s">
        <v>139</v>
      </c>
      <c r="F142" s="19">
        <v>125</v>
      </c>
      <c r="G142" s="35">
        <v>0</v>
      </c>
      <c r="H142" s="35">
        <v>0</v>
      </c>
      <c r="I142" s="35">
        <v>0</v>
      </c>
      <c r="J142" s="35">
        <v>0</v>
      </c>
      <c r="K142" s="35">
        <v>0</v>
      </c>
      <c r="L142" s="35">
        <v>0</v>
      </c>
      <c r="M142" s="35">
        <f t="shared" si="26"/>
        <v>0</v>
      </c>
      <c r="N142" s="34">
        <v>0</v>
      </c>
      <c r="O142" s="34">
        <v>0</v>
      </c>
    </row>
    <row r="143" spans="1:15" ht="44.25" customHeight="1">
      <c r="A143" s="50"/>
      <c r="B143" s="19"/>
      <c r="C143" s="51"/>
      <c r="D143" s="20" t="s">
        <v>138</v>
      </c>
      <c r="E143" s="20" t="s">
        <v>137</v>
      </c>
      <c r="F143" s="19">
        <v>126</v>
      </c>
      <c r="G143" s="35">
        <v>0</v>
      </c>
      <c r="H143" s="35">
        <v>0</v>
      </c>
      <c r="I143" s="35">
        <v>0</v>
      </c>
      <c r="J143" s="35">
        <v>0</v>
      </c>
      <c r="K143" s="35">
        <v>0</v>
      </c>
      <c r="L143" s="35">
        <v>0</v>
      </c>
      <c r="M143" s="35">
        <f t="shared" si="26"/>
        <v>0</v>
      </c>
      <c r="N143" s="34">
        <v>0</v>
      </c>
      <c r="O143" s="34">
        <v>0</v>
      </c>
    </row>
    <row r="144" spans="1:15" ht="42.75" customHeight="1">
      <c r="A144" s="50"/>
      <c r="B144" s="19"/>
      <c r="C144" s="19"/>
      <c r="D144" s="20" t="s">
        <v>308</v>
      </c>
      <c r="E144" s="20" t="s">
        <v>136</v>
      </c>
      <c r="F144" s="19">
        <v>127</v>
      </c>
      <c r="G144" s="35">
        <f>G145+G146+G147</f>
        <v>0</v>
      </c>
      <c r="H144" s="35">
        <v>0</v>
      </c>
      <c r="I144" s="35">
        <f>I145+I146+I147</f>
        <v>0</v>
      </c>
      <c r="J144" s="35">
        <f t="shared" ref="J144:L144" si="49">J145+J146+J147</f>
        <v>0</v>
      </c>
      <c r="K144" s="35">
        <f t="shared" si="49"/>
        <v>0</v>
      </c>
      <c r="L144" s="35">
        <f t="shared" si="49"/>
        <v>0</v>
      </c>
      <c r="M144" s="35">
        <f t="shared" si="26"/>
        <v>0</v>
      </c>
      <c r="N144" s="34">
        <v>0</v>
      </c>
      <c r="O144" s="34">
        <v>0</v>
      </c>
    </row>
    <row r="145" spans="1:15">
      <c r="A145" s="50"/>
      <c r="B145" s="19"/>
      <c r="C145" s="19"/>
      <c r="D145" s="20"/>
      <c r="E145" s="20" t="s">
        <v>135</v>
      </c>
      <c r="F145" s="19">
        <v>128</v>
      </c>
      <c r="G145" s="35">
        <v>0</v>
      </c>
      <c r="H145" s="35">
        <v>0</v>
      </c>
      <c r="I145" s="35">
        <v>0</v>
      </c>
      <c r="J145" s="35">
        <v>0</v>
      </c>
      <c r="K145" s="35">
        <v>0</v>
      </c>
      <c r="L145" s="35">
        <v>0</v>
      </c>
      <c r="M145" s="35">
        <f t="shared" si="26"/>
        <v>0</v>
      </c>
      <c r="N145" s="34">
        <v>0</v>
      </c>
      <c r="O145" s="34">
        <v>0</v>
      </c>
    </row>
    <row r="146" spans="1:15" ht="42.75" customHeight="1">
      <c r="A146" s="50"/>
      <c r="B146" s="19"/>
      <c r="C146" s="19"/>
      <c r="D146" s="20"/>
      <c r="E146" s="20" t="s">
        <v>134</v>
      </c>
      <c r="F146" s="19">
        <v>129</v>
      </c>
      <c r="G146" s="35">
        <v>0</v>
      </c>
      <c r="H146" s="35">
        <v>0</v>
      </c>
      <c r="I146" s="35">
        <v>0</v>
      </c>
      <c r="J146" s="35">
        <v>0</v>
      </c>
      <c r="K146" s="35">
        <v>0</v>
      </c>
      <c r="L146" s="35">
        <v>0</v>
      </c>
      <c r="M146" s="35">
        <f t="shared" si="26"/>
        <v>0</v>
      </c>
      <c r="N146" s="34">
        <v>0</v>
      </c>
      <c r="O146" s="34">
        <v>0</v>
      </c>
    </row>
    <row r="147" spans="1:15" ht="17.25" customHeight="1">
      <c r="A147" s="50"/>
      <c r="B147" s="19"/>
      <c r="C147" s="19"/>
      <c r="D147" s="20"/>
      <c r="E147" s="20" t="s">
        <v>133</v>
      </c>
      <c r="F147" s="19">
        <v>130</v>
      </c>
      <c r="G147" s="35">
        <v>0</v>
      </c>
      <c r="H147" s="35">
        <v>0</v>
      </c>
      <c r="I147" s="35">
        <v>0</v>
      </c>
      <c r="J147" s="35">
        <v>0</v>
      </c>
      <c r="K147" s="35">
        <v>0</v>
      </c>
      <c r="L147" s="35">
        <v>0</v>
      </c>
      <c r="M147" s="35">
        <f t="shared" ref="M147:M169" si="50">J147+K147+L147</f>
        <v>0</v>
      </c>
      <c r="N147" s="34">
        <v>0</v>
      </c>
      <c r="O147" s="34">
        <v>0</v>
      </c>
    </row>
    <row r="148" spans="1:15" ht="29.25" customHeight="1">
      <c r="A148" s="50"/>
      <c r="B148" s="19">
        <v>2</v>
      </c>
      <c r="C148" s="19"/>
      <c r="D148" s="50" t="s">
        <v>132</v>
      </c>
      <c r="E148" s="50"/>
      <c r="F148" s="19">
        <v>131</v>
      </c>
      <c r="G148" s="35">
        <f>G149+G152+G155</f>
        <v>0</v>
      </c>
      <c r="H148" s="35">
        <v>0</v>
      </c>
      <c r="I148" s="35">
        <f>I149+I152+I155</f>
        <v>0</v>
      </c>
      <c r="J148" s="35">
        <f t="shared" ref="J148:L148" si="51">J149+J152+J155</f>
        <v>0</v>
      </c>
      <c r="K148" s="35">
        <f t="shared" si="51"/>
        <v>0</v>
      </c>
      <c r="L148" s="35">
        <f t="shared" si="51"/>
        <v>0</v>
      </c>
      <c r="M148" s="35">
        <f t="shared" si="50"/>
        <v>0</v>
      </c>
      <c r="N148" s="34">
        <v>0</v>
      </c>
      <c r="O148" s="34">
        <v>0</v>
      </c>
    </row>
    <row r="149" spans="1:15" ht="27" customHeight="1">
      <c r="A149" s="50"/>
      <c r="B149" s="51"/>
      <c r="C149" s="19" t="s">
        <v>10</v>
      </c>
      <c r="D149" s="50" t="s">
        <v>131</v>
      </c>
      <c r="E149" s="50"/>
      <c r="F149" s="19">
        <v>132</v>
      </c>
      <c r="G149" s="35">
        <f>G150+G151</f>
        <v>0</v>
      </c>
      <c r="H149" s="35">
        <v>0</v>
      </c>
      <c r="I149" s="35">
        <f>I150+I151</f>
        <v>0</v>
      </c>
      <c r="J149" s="35">
        <f t="shared" ref="J149:L149" si="52">J150+J151</f>
        <v>0</v>
      </c>
      <c r="K149" s="35">
        <f t="shared" si="52"/>
        <v>0</v>
      </c>
      <c r="L149" s="35">
        <f t="shared" si="52"/>
        <v>0</v>
      </c>
      <c r="M149" s="35">
        <f t="shared" si="50"/>
        <v>0</v>
      </c>
      <c r="N149" s="34">
        <v>0</v>
      </c>
      <c r="O149" s="34">
        <v>0</v>
      </c>
    </row>
    <row r="150" spans="1:15">
      <c r="A150" s="50"/>
      <c r="B150" s="51"/>
      <c r="C150" s="19"/>
      <c r="D150" s="20" t="s">
        <v>130</v>
      </c>
      <c r="E150" s="20" t="s">
        <v>126</v>
      </c>
      <c r="F150" s="19">
        <v>133</v>
      </c>
      <c r="G150" s="35">
        <v>0</v>
      </c>
      <c r="H150" s="35">
        <v>0</v>
      </c>
      <c r="I150" s="35">
        <v>0</v>
      </c>
      <c r="J150" s="35">
        <v>0</v>
      </c>
      <c r="K150" s="35">
        <v>0</v>
      </c>
      <c r="L150" s="35">
        <v>0</v>
      </c>
      <c r="M150" s="35">
        <f t="shared" si="50"/>
        <v>0</v>
      </c>
      <c r="N150" s="34">
        <v>0</v>
      </c>
      <c r="O150" s="34">
        <v>0</v>
      </c>
    </row>
    <row r="151" spans="1:15" ht="27.75" customHeight="1">
      <c r="A151" s="50"/>
      <c r="B151" s="51"/>
      <c r="C151" s="19"/>
      <c r="D151" s="20" t="s">
        <v>129</v>
      </c>
      <c r="E151" s="20" t="s">
        <v>124</v>
      </c>
      <c r="F151" s="19">
        <v>134</v>
      </c>
      <c r="G151" s="35">
        <v>0</v>
      </c>
      <c r="H151" s="35">
        <v>0</v>
      </c>
      <c r="I151" s="35">
        <v>0</v>
      </c>
      <c r="J151" s="35">
        <v>0</v>
      </c>
      <c r="K151" s="35">
        <v>0</v>
      </c>
      <c r="L151" s="35">
        <v>0</v>
      </c>
      <c r="M151" s="35">
        <f t="shared" si="50"/>
        <v>0</v>
      </c>
      <c r="N151" s="34">
        <v>0</v>
      </c>
      <c r="O151" s="34">
        <v>0</v>
      </c>
    </row>
    <row r="152" spans="1:15">
      <c r="A152" s="50"/>
      <c r="B152" s="51"/>
      <c r="C152" s="19" t="s">
        <v>12</v>
      </c>
      <c r="D152" s="50" t="s">
        <v>128</v>
      </c>
      <c r="E152" s="50"/>
      <c r="F152" s="19">
        <v>135</v>
      </c>
      <c r="G152" s="35">
        <f>G153+G154</f>
        <v>0</v>
      </c>
      <c r="H152" s="35">
        <v>0</v>
      </c>
      <c r="I152" s="35">
        <f>I153+I154</f>
        <v>0</v>
      </c>
      <c r="J152" s="35">
        <f t="shared" ref="J152:L152" si="53">J153+J154</f>
        <v>0</v>
      </c>
      <c r="K152" s="35">
        <f t="shared" si="53"/>
        <v>0</v>
      </c>
      <c r="L152" s="35">
        <f t="shared" si="53"/>
        <v>0</v>
      </c>
      <c r="M152" s="35">
        <f t="shared" si="50"/>
        <v>0</v>
      </c>
      <c r="N152" s="34">
        <v>0</v>
      </c>
      <c r="O152" s="34">
        <v>0</v>
      </c>
    </row>
    <row r="153" spans="1:15" ht="27.75" customHeight="1">
      <c r="A153" s="50"/>
      <c r="B153" s="51"/>
      <c r="C153" s="19"/>
      <c r="D153" s="20" t="s">
        <v>127</v>
      </c>
      <c r="E153" s="20" t="s">
        <v>126</v>
      </c>
      <c r="F153" s="19">
        <v>136</v>
      </c>
      <c r="G153" s="35">
        <v>0</v>
      </c>
      <c r="H153" s="35">
        <v>0</v>
      </c>
      <c r="I153" s="35">
        <v>0</v>
      </c>
      <c r="J153" s="35">
        <v>0</v>
      </c>
      <c r="K153" s="35">
        <v>0</v>
      </c>
      <c r="L153" s="35">
        <v>0</v>
      </c>
      <c r="M153" s="35">
        <f t="shared" si="50"/>
        <v>0</v>
      </c>
      <c r="N153" s="34">
        <v>0</v>
      </c>
      <c r="O153" s="34">
        <v>0</v>
      </c>
    </row>
    <row r="154" spans="1:15" ht="28.5" customHeight="1">
      <c r="A154" s="50"/>
      <c r="B154" s="51"/>
      <c r="C154" s="19"/>
      <c r="D154" s="20" t="s">
        <v>125</v>
      </c>
      <c r="E154" s="20" t="s">
        <v>124</v>
      </c>
      <c r="F154" s="19">
        <v>137</v>
      </c>
      <c r="G154" s="35">
        <v>0</v>
      </c>
      <c r="H154" s="35">
        <v>0</v>
      </c>
      <c r="I154" s="35">
        <v>0</v>
      </c>
      <c r="J154" s="35">
        <v>0</v>
      </c>
      <c r="K154" s="35">
        <v>0</v>
      </c>
      <c r="L154" s="35">
        <v>0</v>
      </c>
      <c r="M154" s="35">
        <f t="shared" si="50"/>
        <v>0</v>
      </c>
      <c r="N154" s="34">
        <v>0</v>
      </c>
      <c r="O154" s="34">
        <v>0</v>
      </c>
    </row>
    <row r="155" spans="1:15">
      <c r="A155" s="50"/>
      <c r="B155" s="51"/>
      <c r="C155" s="19" t="s">
        <v>59</v>
      </c>
      <c r="D155" s="50" t="s">
        <v>123</v>
      </c>
      <c r="E155" s="50"/>
      <c r="F155" s="19">
        <v>138</v>
      </c>
      <c r="G155" s="35">
        <v>0</v>
      </c>
      <c r="H155" s="35">
        <v>0</v>
      </c>
      <c r="I155" s="35">
        <v>0</v>
      </c>
      <c r="J155" s="35">
        <v>0</v>
      </c>
      <c r="K155" s="35">
        <v>0</v>
      </c>
      <c r="L155" s="35">
        <v>0</v>
      </c>
      <c r="M155" s="35">
        <f t="shared" si="50"/>
        <v>0</v>
      </c>
      <c r="N155" s="34">
        <v>0</v>
      </c>
      <c r="O155" s="34">
        <v>0</v>
      </c>
    </row>
    <row r="156" spans="1:15">
      <c r="A156" s="50"/>
      <c r="B156" s="19">
        <v>3</v>
      </c>
      <c r="C156" s="19"/>
      <c r="D156" s="50" t="s">
        <v>41</v>
      </c>
      <c r="E156" s="50"/>
      <c r="F156" s="19">
        <v>139</v>
      </c>
      <c r="G156" s="35">
        <v>22.6</v>
      </c>
      <c r="H156" s="35">
        <v>30</v>
      </c>
      <c r="I156" s="35">
        <v>22</v>
      </c>
      <c r="J156" s="35">
        <v>10</v>
      </c>
      <c r="K156" s="35">
        <v>10</v>
      </c>
      <c r="L156" s="35">
        <v>10</v>
      </c>
      <c r="M156" s="35">
        <f t="shared" si="50"/>
        <v>30</v>
      </c>
      <c r="N156" s="34">
        <f t="shared" ref="N156:N172" si="54">M156/I156</f>
        <v>1.3636363636363635</v>
      </c>
      <c r="O156" s="34">
        <f t="shared" ref="O156:O157" si="55">I156/G156</f>
        <v>0.97345132743362828</v>
      </c>
    </row>
    <row r="157" spans="1:15" ht="28.5">
      <c r="A157" s="20" t="s">
        <v>42</v>
      </c>
      <c r="B157" s="19"/>
      <c r="C157" s="19"/>
      <c r="D157" s="50" t="s">
        <v>122</v>
      </c>
      <c r="E157" s="50"/>
      <c r="F157" s="19">
        <v>140</v>
      </c>
      <c r="G157" s="35">
        <f>G18-G46</f>
        <v>121.30000000000018</v>
      </c>
      <c r="H157" s="35">
        <v>112.46999999999957</v>
      </c>
      <c r="I157" s="35">
        <f>I18-I46</f>
        <v>111</v>
      </c>
      <c r="J157" s="35">
        <f t="shared" ref="J157:L157" si="56">J18-J46</f>
        <v>42.819999999999936</v>
      </c>
      <c r="K157" s="35">
        <f t="shared" si="56"/>
        <v>40.589999999999918</v>
      </c>
      <c r="L157" s="35">
        <f t="shared" si="56"/>
        <v>39.589999999999918</v>
      </c>
      <c r="M157" s="35">
        <f t="shared" si="50"/>
        <v>122.99999999999977</v>
      </c>
      <c r="N157" s="34">
        <f t="shared" si="54"/>
        <v>1.1081081081081061</v>
      </c>
      <c r="O157" s="34">
        <f t="shared" si="55"/>
        <v>0.91508656224237295</v>
      </c>
    </row>
    <row r="158" spans="1:15" ht="18" customHeight="1">
      <c r="A158" s="20"/>
      <c r="B158" s="19"/>
      <c r="C158" s="19"/>
      <c r="D158" s="20"/>
      <c r="E158" s="20" t="s">
        <v>121</v>
      </c>
      <c r="F158" s="19">
        <v>141</v>
      </c>
      <c r="G158" s="35">
        <v>0</v>
      </c>
      <c r="H158" s="35">
        <v>0</v>
      </c>
      <c r="I158" s="35">
        <v>0</v>
      </c>
      <c r="J158" s="35">
        <v>0</v>
      </c>
      <c r="K158" s="35">
        <v>0</v>
      </c>
      <c r="L158" s="35">
        <v>0</v>
      </c>
      <c r="M158" s="35">
        <f t="shared" si="50"/>
        <v>0</v>
      </c>
      <c r="N158" s="34">
        <v>0</v>
      </c>
      <c r="O158" s="34">
        <v>0</v>
      </c>
    </row>
    <row r="159" spans="1:15" ht="18.75" customHeight="1">
      <c r="A159" s="20"/>
      <c r="B159" s="19"/>
      <c r="C159" s="19"/>
      <c r="D159" s="20"/>
      <c r="E159" s="20" t="s">
        <v>120</v>
      </c>
      <c r="F159" s="19">
        <v>142</v>
      </c>
      <c r="G159" s="35">
        <v>0</v>
      </c>
      <c r="H159" s="35">
        <v>0</v>
      </c>
      <c r="I159" s="35">
        <v>0</v>
      </c>
      <c r="J159" s="35">
        <v>0</v>
      </c>
      <c r="K159" s="35">
        <v>0</v>
      </c>
      <c r="L159" s="35">
        <v>0</v>
      </c>
      <c r="M159" s="35">
        <f t="shared" si="50"/>
        <v>0</v>
      </c>
      <c r="N159" s="34">
        <v>0</v>
      </c>
      <c r="O159" s="34">
        <v>0</v>
      </c>
    </row>
    <row r="160" spans="1:15" ht="16.5" customHeight="1">
      <c r="A160" s="20" t="s">
        <v>44</v>
      </c>
      <c r="B160" s="19"/>
      <c r="C160" s="19"/>
      <c r="D160" s="50" t="s">
        <v>45</v>
      </c>
      <c r="E160" s="50"/>
      <c r="F160" s="19">
        <v>143</v>
      </c>
      <c r="G160" s="35">
        <v>21.52</v>
      </c>
      <c r="H160" s="35">
        <v>0</v>
      </c>
      <c r="I160" s="35">
        <v>22</v>
      </c>
      <c r="J160" s="35">
        <v>0</v>
      </c>
      <c r="K160" s="35">
        <v>0</v>
      </c>
      <c r="L160" s="35">
        <v>0</v>
      </c>
      <c r="M160" s="35">
        <f t="shared" si="50"/>
        <v>0</v>
      </c>
      <c r="N160" s="34">
        <v>0</v>
      </c>
      <c r="O160" s="34">
        <f t="shared" ref="O160:O162" si="57">I160/G160</f>
        <v>1.0223048327137547</v>
      </c>
    </row>
    <row r="161" spans="1:15">
      <c r="A161" s="50" t="s">
        <v>46</v>
      </c>
      <c r="B161" s="19"/>
      <c r="C161" s="19"/>
      <c r="D161" s="50" t="s">
        <v>80</v>
      </c>
      <c r="E161" s="50"/>
      <c r="F161" s="19"/>
      <c r="G161" s="35"/>
      <c r="H161" s="35"/>
      <c r="I161" s="35"/>
      <c r="J161" s="35"/>
      <c r="K161" s="35"/>
      <c r="L161" s="35"/>
      <c r="M161" s="35"/>
      <c r="N161" s="34"/>
      <c r="O161" s="34"/>
    </row>
    <row r="162" spans="1:15" ht="29.25" customHeight="1">
      <c r="A162" s="50"/>
      <c r="B162" s="19">
        <v>1</v>
      </c>
      <c r="C162" s="19"/>
      <c r="D162" s="50" t="s">
        <v>119</v>
      </c>
      <c r="E162" s="50"/>
      <c r="F162" s="19">
        <v>144</v>
      </c>
      <c r="G162" s="35">
        <f>G19</f>
        <v>3277.8799999999997</v>
      </c>
      <c r="H162" s="35">
        <v>3541.7999999999997</v>
      </c>
      <c r="I162" s="35">
        <f>I19</f>
        <v>3876</v>
      </c>
      <c r="J162" s="35">
        <f t="shared" ref="J162:L162" si="58">J19</f>
        <v>1173</v>
      </c>
      <c r="K162" s="35">
        <f t="shared" si="58"/>
        <v>1174</v>
      </c>
      <c r="L162" s="35">
        <f t="shared" si="58"/>
        <v>1174</v>
      </c>
      <c r="M162" s="35">
        <f t="shared" si="50"/>
        <v>3521</v>
      </c>
      <c r="N162" s="34">
        <f t="shared" si="54"/>
        <v>0.9084107327141383</v>
      </c>
      <c r="O162" s="34">
        <f t="shared" si="57"/>
        <v>1.1824715974959426</v>
      </c>
    </row>
    <row r="163" spans="1:15" ht="15.75" customHeight="1">
      <c r="A163" s="50"/>
      <c r="B163" s="19"/>
      <c r="C163" s="19" t="s">
        <v>10</v>
      </c>
      <c r="D163" s="50" t="s">
        <v>118</v>
      </c>
      <c r="E163" s="50"/>
      <c r="F163" s="19">
        <v>145</v>
      </c>
      <c r="G163" s="35">
        <v>0</v>
      </c>
      <c r="H163" s="35">
        <v>0</v>
      </c>
      <c r="I163" s="35">
        <v>0</v>
      </c>
      <c r="J163" s="35">
        <v>0</v>
      </c>
      <c r="K163" s="35">
        <v>0</v>
      </c>
      <c r="L163" s="35">
        <v>0</v>
      </c>
      <c r="M163" s="35">
        <f t="shared" si="50"/>
        <v>0</v>
      </c>
      <c r="N163" s="34">
        <v>0</v>
      </c>
      <c r="O163" s="34">
        <v>0</v>
      </c>
    </row>
    <row r="164" spans="1:15" ht="56.25" customHeight="1">
      <c r="A164" s="50"/>
      <c r="B164" s="19"/>
      <c r="C164" s="19" t="s">
        <v>12</v>
      </c>
      <c r="D164" s="50" t="s">
        <v>117</v>
      </c>
      <c r="E164" s="50"/>
      <c r="F164" s="19" t="s">
        <v>116</v>
      </c>
      <c r="G164" s="35">
        <v>0</v>
      </c>
      <c r="H164" s="35">
        <v>0</v>
      </c>
      <c r="I164" s="35">
        <v>0</v>
      </c>
      <c r="J164" s="35">
        <v>0</v>
      </c>
      <c r="K164" s="35">
        <v>0</v>
      </c>
      <c r="L164" s="35">
        <v>0</v>
      </c>
      <c r="M164" s="35">
        <f t="shared" si="50"/>
        <v>0</v>
      </c>
      <c r="N164" s="34">
        <v>0</v>
      </c>
      <c r="O164" s="34">
        <v>0</v>
      </c>
    </row>
    <row r="165" spans="1:15" ht="30" customHeight="1">
      <c r="A165" s="50"/>
      <c r="B165" s="19">
        <v>2</v>
      </c>
      <c r="C165" s="19"/>
      <c r="D165" s="50" t="s">
        <v>115</v>
      </c>
      <c r="E165" s="50"/>
      <c r="F165" s="19">
        <v>147</v>
      </c>
      <c r="G165" s="35">
        <f>G104</f>
        <v>1581.4399999999998</v>
      </c>
      <c r="H165" s="35">
        <v>1650</v>
      </c>
      <c r="I165" s="35">
        <f>I104</f>
        <v>1765</v>
      </c>
      <c r="J165" s="35">
        <f t="shared" ref="J165:L165" si="59">J104</f>
        <v>549</v>
      </c>
      <c r="K165" s="35">
        <f t="shared" si="59"/>
        <v>549</v>
      </c>
      <c r="L165" s="35">
        <f t="shared" si="59"/>
        <v>549</v>
      </c>
      <c r="M165" s="35">
        <f t="shared" si="50"/>
        <v>1647</v>
      </c>
      <c r="N165" s="34">
        <f t="shared" si="54"/>
        <v>0.93314447592067984</v>
      </c>
      <c r="O165" s="34">
        <f t="shared" ref="O165" si="60">I165/G165</f>
        <v>1.1160714285714286</v>
      </c>
    </row>
    <row r="166" spans="1:15">
      <c r="A166" s="50"/>
      <c r="B166" s="19"/>
      <c r="C166" s="19" t="s">
        <v>10</v>
      </c>
      <c r="D166" s="50" t="s">
        <v>114</v>
      </c>
      <c r="E166" s="50"/>
      <c r="F166" s="19">
        <v>148</v>
      </c>
      <c r="G166" s="35">
        <v>0</v>
      </c>
      <c r="H166" s="35">
        <v>0</v>
      </c>
      <c r="I166" s="35">
        <v>0</v>
      </c>
      <c r="J166" s="35">
        <v>0</v>
      </c>
      <c r="K166" s="35">
        <v>0</v>
      </c>
      <c r="L166" s="35">
        <v>0</v>
      </c>
      <c r="M166" s="35">
        <v>0</v>
      </c>
      <c r="N166" s="34">
        <v>0</v>
      </c>
      <c r="O166" s="34">
        <v>0</v>
      </c>
    </row>
    <row r="167" spans="1:15">
      <c r="A167" s="50"/>
      <c r="B167" s="19"/>
      <c r="C167" s="19" t="s">
        <v>12</v>
      </c>
      <c r="D167" s="50" t="s">
        <v>114</v>
      </c>
      <c r="E167" s="50"/>
      <c r="F167" s="19">
        <v>149</v>
      </c>
      <c r="G167" s="35">
        <v>0</v>
      </c>
      <c r="H167" s="35">
        <v>0</v>
      </c>
      <c r="I167" s="35">
        <v>0</v>
      </c>
      <c r="J167" s="35">
        <v>0</v>
      </c>
      <c r="K167" s="35">
        <v>0</v>
      </c>
      <c r="L167" s="35">
        <v>0</v>
      </c>
      <c r="M167" s="35">
        <v>0</v>
      </c>
      <c r="N167" s="34">
        <v>0</v>
      </c>
      <c r="O167" s="34">
        <v>0</v>
      </c>
    </row>
    <row r="168" spans="1:15">
      <c r="A168" s="50"/>
      <c r="B168" s="19"/>
      <c r="C168" s="19" t="s">
        <v>59</v>
      </c>
      <c r="D168" s="50" t="s">
        <v>114</v>
      </c>
      <c r="E168" s="50"/>
      <c r="F168" s="19">
        <v>150</v>
      </c>
      <c r="G168" s="35">
        <v>0</v>
      </c>
      <c r="H168" s="35">
        <v>0</v>
      </c>
      <c r="I168" s="35">
        <v>0</v>
      </c>
      <c r="J168" s="35">
        <v>0</v>
      </c>
      <c r="K168" s="35">
        <v>0</v>
      </c>
      <c r="L168" s="35">
        <v>0</v>
      </c>
      <c r="M168" s="35">
        <v>0</v>
      </c>
      <c r="N168" s="34">
        <v>0</v>
      </c>
      <c r="O168" s="34">
        <v>0</v>
      </c>
    </row>
    <row r="169" spans="1:15">
      <c r="A169" s="50"/>
      <c r="B169" s="19">
        <v>3</v>
      </c>
      <c r="C169" s="19"/>
      <c r="D169" s="50" t="s">
        <v>113</v>
      </c>
      <c r="E169" s="50"/>
      <c r="F169" s="19">
        <v>151</v>
      </c>
      <c r="G169" s="35">
        <f>G105</f>
        <v>1470.87</v>
      </c>
      <c r="H169" s="35">
        <v>1530</v>
      </c>
      <c r="I169" s="35">
        <f>I105</f>
        <v>1639</v>
      </c>
      <c r="J169" s="35">
        <f t="shared" ref="J169:L169" si="61">J105</f>
        <v>510</v>
      </c>
      <c r="K169" s="35">
        <f t="shared" si="61"/>
        <v>510</v>
      </c>
      <c r="L169" s="35">
        <f t="shared" si="61"/>
        <v>510</v>
      </c>
      <c r="M169" s="35">
        <f t="shared" si="50"/>
        <v>1530</v>
      </c>
      <c r="N169" s="34">
        <f t="shared" si="54"/>
        <v>0.93349603416717508</v>
      </c>
      <c r="O169" s="34">
        <f t="shared" ref="O169:O172" si="62">I169/G169</f>
        <v>1.1143064988748157</v>
      </c>
    </row>
    <row r="170" spans="1:15" ht="28.5" customHeight="1">
      <c r="A170" s="50"/>
      <c r="B170" s="19">
        <v>4</v>
      </c>
      <c r="C170" s="19"/>
      <c r="D170" s="50" t="s">
        <v>81</v>
      </c>
      <c r="E170" s="50"/>
      <c r="F170" s="19">
        <v>152</v>
      </c>
      <c r="G170" s="35">
        <v>42</v>
      </c>
      <c r="H170" s="35">
        <v>42</v>
      </c>
      <c r="I170" s="35">
        <v>42</v>
      </c>
      <c r="J170" s="35">
        <v>42</v>
      </c>
      <c r="K170" s="35">
        <v>42</v>
      </c>
      <c r="L170" s="35">
        <v>42</v>
      </c>
      <c r="M170" s="35">
        <v>42</v>
      </c>
      <c r="N170" s="34">
        <f t="shared" si="54"/>
        <v>1</v>
      </c>
      <c r="O170" s="34">
        <f t="shared" si="62"/>
        <v>1</v>
      </c>
    </row>
    <row r="171" spans="1:15">
      <c r="A171" s="50"/>
      <c r="B171" s="19">
        <v>5</v>
      </c>
      <c r="C171" s="19"/>
      <c r="D171" s="50" t="s">
        <v>112</v>
      </c>
      <c r="E171" s="50"/>
      <c r="F171" s="19">
        <v>153</v>
      </c>
      <c r="G171" s="35">
        <v>42</v>
      </c>
      <c r="H171" s="35">
        <v>42</v>
      </c>
      <c r="I171" s="35">
        <v>42</v>
      </c>
      <c r="J171" s="35">
        <v>42</v>
      </c>
      <c r="K171" s="35">
        <v>42</v>
      </c>
      <c r="L171" s="35">
        <v>42</v>
      </c>
      <c r="M171" s="35">
        <v>42</v>
      </c>
      <c r="N171" s="34">
        <f t="shared" si="54"/>
        <v>1</v>
      </c>
      <c r="O171" s="34">
        <f t="shared" si="62"/>
        <v>1</v>
      </c>
    </row>
    <row r="172" spans="1:15" ht="74.25" customHeight="1">
      <c r="A172" s="50"/>
      <c r="B172" s="19">
        <v>6</v>
      </c>
      <c r="C172" s="19" t="s">
        <v>10</v>
      </c>
      <c r="D172" s="50" t="s">
        <v>111</v>
      </c>
      <c r="E172" s="50"/>
      <c r="F172" s="19">
        <v>154</v>
      </c>
      <c r="G172" s="35">
        <f>((G165-G110-G115)/G171)/12*1000</f>
        <v>3137.7777777777774</v>
      </c>
      <c r="H172" s="35">
        <v>3273.8095238095239</v>
      </c>
      <c r="I172" s="35">
        <f>((I165-I110-I115)/I171)/12*1000</f>
        <v>3501.9841269841268</v>
      </c>
      <c r="J172" s="36" t="s">
        <v>101</v>
      </c>
      <c r="K172" s="36" t="s">
        <v>101</v>
      </c>
      <c r="L172" s="36" t="s">
        <v>101</v>
      </c>
      <c r="M172" s="35">
        <f>((M165-M110-M115)/M171)/12*1000</f>
        <v>3267.8571428571427</v>
      </c>
      <c r="N172" s="34">
        <f t="shared" si="54"/>
        <v>0.93314447592067984</v>
      </c>
      <c r="O172" s="34">
        <f t="shared" si="62"/>
        <v>1.1160714285714286</v>
      </c>
    </row>
    <row r="173" spans="1:15" ht="72.75" customHeight="1">
      <c r="A173" s="50"/>
      <c r="B173" s="19"/>
      <c r="C173" s="19" t="s">
        <v>12</v>
      </c>
      <c r="D173" s="50" t="s">
        <v>110</v>
      </c>
      <c r="E173" s="50"/>
      <c r="F173" s="19">
        <v>155</v>
      </c>
      <c r="G173" s="35">
        <v>3137.78</v>
      </c>
      <c r="H173" s="35">
        <v>3273.81</v>
      </c>
      <c r="I173" s="35">
        <v>3137.78</v>
      </c>
      <c r="J173" s="36" t="s">
        <v>101</v>
      </c>
      <c r="K173" s="36" t="s">
        <v>101</v>
      </c>
      <c r="L173" s="36" t="s">
        <v>101</v>
      </c>
      <c r="M173" s="35">
        <v>3273.81</v>
      </c>
      <c r="N173" s="34">
        <f t="shared" ref="N173" si="63">M173/I173</f>
        <v>1.043352306407715</v>
      </c>
      <c r="O173" s="34">
        <f t="shared" ref="O173" si="64">I173/G173</f>
        <v>1</v>
      </c>
    </row>
    <row r="174" spans="1:15" ht="45" customHeight="1">
      <c r="A174" s="50"/>
      <c r="B174" s="19">
        <v>7</v>
      </c>
      <c r="C174" s="19" t="s">
        <v>10</v>
      </c>
      <c r="D174" s="50" t="s">
        <v>384</v>
      </c>
      <c r="E174" s="50"/>
      <c r="F174" s="19">
        <v>156</v>
      </c>
      <c r="G174" s="35">
        <f t="shared" ref="G174" si="65">G19/G171</f>
        <v>78.044761904761899</v>
      </c>
      <c r="H174" s="35">
        <v>84.328571428571422</v>
      </c>
      <c r="I174" s="35">
        <f t="shared" ref="I174" si="66">I19/I171</f>
        <v>92.285714285714292</v>
      </c>
      <c r="J174" s="36" t="s">
        <v>101</v>
      </c>
      <c r="K174" s="36" t="s">
        <v>101</v>
      </c>
      <c r="L174" s="36" t="s">
        <v>101</v>
      </c>
      <c r="M174" s="35">
        <f t="shared" ref="M174:O174" si="67">M19/M171</f>
        <v>83.833333333333329</v>
      </c>
      <c r="N174" s="42">
        <f t="shared" si="67"/>
        <v>0.9084107327141383</v>
      </c>
      <c r="O174" s="42">
        <f t="shared" si="67"/>
        <v>1.1824715974959426</v>
      </c>
    </row>
    <row r="175" spans="1:15" ht="59.25" customHeight="1">
      <c r="A175" s="50"/>
      <c r="B175" s="19"/>
      <c r="C175" s="19" t="s">
        <v>12</v>
      </c>
      <c r="D175" s="50" t="s">
        <v>86</v>
      </c>
      <c r="E175" s="50"/>
      <c r="F175" s="19">
        <v>157</v>
      </c>
      <c r="G175" s="35">
        <f>G18/G170</f>
        <v>78.044761904761899</v>
      </c>
      <c r="H175" s="35">
        <v>84.328571428571422</v>
      </c>
      <c r="I175" s="35">
        <f>I18/I170</f>
        <v>92.285714285714292</v>
      </c>
      <c r="J175" s="36" t="s">
        <v>101</v>
      </c>
      <c r="K175" s="36" t="s">
        <v>101</v>
      </c>
      <c r="L175" s="36" t="s">
        <v>101</v>
      </c>
      <c r="M175" s="35">
        <f t="shared" ref="M175:O175" si="68">M18/M170</f>
        <v>83.833333333333329</v>
      </c>
      <c r="N175" s="42">
        <f t="shared" si="68"/>
        <v>0.9084107327141383</v>
      </c>
      <c r="O175" s="42">
        <f t="shared" si="68"/>
        <v>1.1824715974959426</v>
      </c>
    </row>
    <row r="176" spans="1:15" ht="57.75" customHeight="1">
      <c r="A176" s="50"/>
      <c r="B176" s="19"/>
      <c r="C176" s="19" t="s">
        <v>59</v>
      </c>
      <c r="D176" s="50" t="s">
        <v>109</v>
      </c>
      <c r="E176" s="50"/>
      <c r="F176" s="19">
        <v>158</v>
      </c>
      <c r="G176" s="35"/>
      <c r="H176" s="35"/>
      <c r="I176" s="35"/>
      <c r="J176" s="36" t="s">
        <v>101</v>
      </c>
      <c r="K176" s="36" t="s">
        <v>101</v>
      </c>
      <c r="L176" s="36" t="s">
        <v>101</v>
      </c>
      <c r="M176" s="35"/>
      <c r="N176" s="42"/>
      <c r="O176" s="42"/>
    </row>
    <row r="177" spans="1:15" ht="30.75" customHeight="1">
      <c r="A177" s="50"/>
      <c r="B177" s="19"/>
      <c r="C177" s="19" t="s">
        <v>108</v>
      </c>
      <c r="D177" s="50" t="s">
        <v>107</v>
      </c>
      <c r="E177" s="50"/>
      <c r="F177" s="19">
        <v>159</v>
      </c>
      <c r="G177" s="35"/>
      <c r="H177" s="35"/>
      <c r="I177" s="35"/>
      <c r="J177" s="36" t="s">
        <v>101</v>
      </c>
      <c r="K177" s="36" t="s">
        <v>101</v>
      </c>
      <c r="L177" s="36" t="s">
        <v>101</v>
      </c>
      <c r="M177" s="35"/>
      <c r="N177" s="42"/>
      <c r="O177" s="42"/>
    </row>
    <row r="178" spans="1:15">
      <c r="A178" s="50"/>
      <c r="B178" s="19"/>
      <c r="C178" s="19"/>
      <c r="D178" s="20"/>
      <c r="E178" s="20" t="s">
        <v>106</v>
      </c>
      <c r="F178" s="19">
        <v>160</v>
      </c>
      <c r="G178" s="35"/>
      <c r="H178" s="35"/>
      <c r="I178" s="35"/>
      <c r="J178" s="36" t="s">
        <v>101</v>
      </c>
      <c r="K178" s="36" t="s">
        <v>101</v>
      </c>
      <c r="L178" s="36" t="s">
        <v>101</v>
      </c>
      <c r="M178" s="35"/>
      <c r="N178" s="42"/>
      <c r="O178" s="42"/>
    </row>
    <row r="179" spans="1:15">
      <c r="A179" s="50"/>
      <c r="B179" s="19"/>
      <c r="C179" s="19"/>
      <c r="D179" s="20"/>
      <c r="E179" s="20" t="s">
        <v>105</v>
      </c>
      <c r="F179" s="19">
        <v>161</v>
      </c>
      <c r="G179" s="35"/>
      <c r="H179" s="35"/>
      <c r="I179" s="35"/>
      <c r="J179" s="36" t="s">
        <v>101</v>
      </c>
      <c r="K179" s="36" t="s">
        <v>101</v>
      </c>
      <c r="L179" s="36" t="s">
        <v>101</v>
      </c>
      <c r="M179" s="35"/>
      <c r="N179" s="42"/>
      <c r="O179" s="42"/>
    </row>
    <row r="180" spans="1:15">
      <c r="A180" s="50"/>
      <c r="B180" s="19"/>
      <c r="C180" s="19"/>
      <c r="D180" s="20"/>
      <c r="E180" s="20" t="s">
        <v>104</v>
      </c>
      <c r="F180" s="19">
        <v>162</v>
      </c>
      <c r="G180" s="35"/>
      <c r="H180" s="35"/>
      <c r="I180" s="35"/>
      <c r="J180" s="36" t="s">
        <v>101</v>
      </c>
      <c r="K180" s="36" t="s">
        <v>101</v>
      </c>
      <c r="L180" s="36" t="s">
        <v>101</v>
      </c>
      <c r="M180" s="35"/>
      <c r="N180" s="42"/>
      <c r="O180" s="42"/>
    </row>
    <row r="181" spans="1:15" ht="30" customHeight="1">
      <c r="A181" s="50"/>
      <c r="B181" s="19"/>
      <c r="C181" s="19"/>
      <c r="D181" s="20"/>
      <c r="E181" s="20" t="s">
        <v>103</v>
      </c>
      <c r="F181" s="19" t="s">
        <v>102</v>
      </c>
      <c r="G181" s="35"/>
      <c r="H181" s="35"/>
      <c r="I181" s="35"/>
      <c r="J181" s="36" t="s">
        <v>101</v>
      </c>
      <c r="K181" s="36" t="s">
        <v>101</v>
      </c>
      <c r="L181" s="36" t="s">
        <v>101</v>
      </c>
      <c r="M181" s="35"/>
      <c r="N181" s="42"/>
      <c r="O181" s="42"/>
    </row>
    <row r="182" spans="1:15">
      <c r="A182" s="50"/>
      <c r="B182" s="19">
        <v>8</v>
      </c>
      <c r="C182" s="19"/>
      <c r="D182" s="50" t="s">
        <v>89</v>
      </c>
      <c r="E182" s="50"/>
      <c r="F182" s="19">
        <v>164</v>
      </c>
      <c r="G182" s="35"/>
      <c r="H182" s="35"/>
      <c r="I182" s="35"/>
      <c r="J182" s="36"/>
      <c r="K182" s="36"/>
      <c r="L182" s="36"/>
      <c r="M182" s="35"/>
      <c r="N182" s="42"/>
      <c r="O182" s="42"/>
    </row>
    <row r="183" spans="1:15">
      <c r="A183" s="50"/>
      <c r="B183" s="19">
        <v>9</v>
      </c>
      <c r="C183" s="19"/>
      <c r="D183" s="50" t="s">
        <v>100</v>
      </c>
      <c r="E183" s="50"/>
      <c r="F183" s="19">
        <v>165</v>
      </c>
      <c r="G183" s="35">
        <v>375</v>
      </c>
      <c r="H183" s="35"/>
      <c r="I183" s="35">
        <v>375</v>
      </c>
      <c r="J183" s="36"/>
      <c r="K183" s="36"/>
      <c r="L183" s="36"/>
      <c r="M183" s="35"/>
      <c r="N183" s="42"/>
      <c r="O183" s="42"/>
    </row>
    <row r="184" spans="1:15" ht="31.5" customHeight="1">
      <c r="A184" s="50"/>
      <c r="B184" s="19"/>
      <c r="C184" s="19"/>
      <c r="D184" s="20"/>
      <c r="E184" s="20" t="s">
        <v>99</v>
      </c>
      <c r="F184" s="19">
        <v>166</v>
      </c>
      <c r="G184" s="35"/>
      <c r="H184" s="35"/>
      <c r="I184" s="35"/>
      <c r="J184" s="36"/>
      <c r="K184" s="36"/>
      <c r="L184" s="36"/>
      <c r="M184" s="35"/>
      <c r="N184" s="42"/>
      <c r="O184" s="42"/>
    </row>
    <row r="185" spans="1:15">
      <c r="A185" s="50"/>
      <c r="B185" s="19"/>
      <c r="C185" s="19"/>
      <c r="D185" s="20"/>
      <c r="E185" s="20" t="s">
        <v>98</v>
      </c>
      <c r="F185" s="19">
        <v>167</v>
      </c>
      <c r="G185" s="35">
        <v>375</v>
      </c>
      <c r="H185" s="35"/>
      <c r="I185" s="35">
        <v>375</v>
      </c>
      <c r="J185" s="36"/>
      <c r="K185" s="36"/>
      <c r="L185" s="36"/>
      <c r="M185" s="35"/>
      <c r="N185" s="42"/>
      <c r="O185" s="42"/>
    </row>
    <row r="186" spans="1:15" ht="16.5" customHeight="1">
      <c r="A186" s="50"/>
      <c r="B186" s="19"/>
      <c r="C186" s="19"/>
      <c r="D186" s="20"/>
      <c r="E186" s="20" t="s">
        <v>97</v>
      </c>
      <c r="F186" s="19">
        <v>168</v>
      </c>
      <c r="G186" s="35"/>
      <c r="H186" s="35"/>
      <c r="I186" s="35"/>
      <c r="J186" s="36"/>
      <c r="K186" s="36"/>
      <c r="L186" s="36"/>
      <c r="M186" s="35"/>
      <c r="N186" s="42"/>
      <c r="O186" s="42"/>
    </row>
    <row r="187" spans="1:15">
      <c r="A187" s="50"/>
      <c r="B187" s="19"/>
      <c r="C187" s="19"/>
      <c r="D187" s="20"/>
      <c r="E187" s="20" t="s">
        <v>96</v>
      </c>
      <c r="F187" s="19">
        <v>169</v>
      </c>
      <c r="G187" s="35"/>
      <c r="H187" s="35"/>
      <c r="I187" s="35"/>
      <c r="J187" s="36"/>
      <c r="K187" s="36"/>
      <c r="L187" s="36"/>
      <c r="M187" s="35"/>
      <c r="N187" s="42"/>
      <c r="O187" s="42"/>
    </row>
    <row r="188" spans="1:15">
      <c r="A188" s="50"/>
      <c r="B188" s="19"/>
      <c r="C188" s="19"/>
      <c r="D188" s="20"/>
      <c r="E188" s="20" t="s">
        <v>95</v>
      </c>
      <c r="F188" s="19">
        <v>170</v>
      </c>
      <c r="G188" s="35"/>
      <c r="H188" s="35"/>
      <c r="I188" s="35"/>
      <c r="J188" s="36"/>
      <c r="K188" s="36"/>
      <c r="L188" s="36"/>
      <c r="M188" s="35"/>
      <c r="N188" s="42"/>
      <c r="O188" s="42"/>
    </row>
    <row r="189" spans="1:15" ht="43.5" customHeight="1">
      <c r="A189" s="50"/>
      <c r="B189" s="19">
        <v>10</v>
      </c>
      <c r="C189" s="19"/>
      <c r="D189" s="20"/>
      <c r="E189" s="20" t="s">
        <v>94</v>
      </c>
      <c r="F189" s="19">
        <v>171</v>
      </c>
      <c r="G189" s="35"/>
      <c r="H189" s="35"/>
      <c r="I189" s="35"/>
      <c r="J189" s="36"/>
      <c r="K189" s="36"/>
      <c r="L189" s="36"/>
      <c r="M189" s="35"/>
      <c r="N189" s="20"/>
      <c r="O189" s="20"/>
    </row>
    <row r="191" spans="1:15">
      <c r="A191" s="21" t="s">
        <v>309</v>
      </c>
    </row>
    <row r="192" spans="1:15">
      <c r="A192" s="21" t="s">
        <v>310</v>
      </c>
    </row>
    <row r="193" spans="1:9">
      <c r="A193" s="21" t="s">
        <v>311</v>
      </c>
    </row>
    <row r="195" spans="1:9">
      <c r="E195" s="8" t="s">
        <v>378</v>
      </c>
      <c r="F195" s="8"/>
      <c r="G195" s="8"/>
      <c r="H195" s="8"/>
      <c r="I195" s="8" t="s">
        <v>379</v>
      </c>
    </row>
    <row r="196" spans="1:9" s="8" customFormat="1">
      <c r="E196" s="8" t="s">
        <v>375</v>
      </c>
      <c r="I196" s="8" t="s">
        <v>376</v>
      </c>
    </row>
    <row r="197" spans="1:9" s="8" customFormat="1"/>
    <row r="198" spans="1:9" s="8" customFormat="1"/>
    <row r="199" spans="1:9" s="8" customFormat="1"/>
    <row r="200" spans="1:9">
      <c r="E200" s="8"/>
    </row>
  </sheetData>
  <mergeCells count="140">
    <mergeCell ref="D156:E156"/>
    <mergeCell ref="D157:E157"/>
    <mergeCell ref="A161:A163"/>
    <mergeCell ref="A164:A189"/>
    <mergeCell ref="D176:E176"/>
    <mergeCell ref="D177:E177"/>
    <mergeCell ref="D182:E182"/>
    <mergeCell ref="D183:E183"/>
    <mergeCell ref="D172:E172"/>
    <mergeCell ref="D173:E173"/>
    <mergeCell ref="A47:A156"/>
    <mergeCell ref="C47:E47"/>
    <mergeCell ref="B48:B139"/>
    <mergeCell ref="C48:E48"/>
    <mergeCell ref="D50:E50"/>
    <mergeCell ref="D51:E51"/>
    <mergeCell ref="D58:E58"/>
    <mergeCell ref="D59:E59"/>
    <mergeCell ref="D74:E74"/>
    <mergeCell ref="C75:C78"/>
    <mergeCell ref="C81:C83"/>
    <mergeCell ref="D85:E85"/>
    <mergeCell ref="D86:E86"/>
    <mergeCell ref="C87:C89"/>
    <mergeCell ref="D101:E101"/>
    <mergeCell ref="D82:E82"/>
    <mergeCell ref="D83:E83"/>
    <mergeCell ref="D84:E84"/>
    <mergeCell ref="D79:E79"/>
    <mergeCell ref="C110:C111"/>
    <mergeCell ref="D110:E110"/>
    <mergeCell ref="C112:C116"/>
    <mergeCell ref="C118:C120"/>
    <mergeCell ref="C103:E103"/>
    <mergeCell ref="D95:E95"/>
    <mergeCell ref="D97:E97"/>
    <mergeCell ref="D98:E98"/>
    <mergeCell ref="D99:E99"/>
    <mergeCell ref="C90:C94"/>
    <mergeCell ref="C96:E96"/>
    <mergeCell ref="D100:E100"/>
    <mergeCell ref="D102:E102"/>
    <mergeCell ref="D104:E104"/>
    <mergeCell ref="D80:E80"/>
    <mergeCell ref="D81:E81"/>
    <mergeCell ref="F14:F16"/>
    <mergeCell ref="G14:G16"/>
    <mergeCell ref="H14:I14"/>
    <mergeCell ref="J14:M14"/>
    <mergeCell ref="J15:M15"/>
    <mergeCell ref="B17:C17"/>
    <mergeCell ref="A19:A45"/>
    <mergeCell ref="D19:E19"/>
    <mergeCell ref="B20:B38"/>
    <mergeCell ref="D20:E20"/>
    <mergeCell ref="C21:C24"/>
    <mergeCell ref="D25:E25"/>
    <mergeCell ref="D26:E26"/>
    <mergeCell ref="C27:C28"/>
    <mergeCell ref="D30:E30"/>
    <mergeCell ref="D45:E45"/>
    <mergeCell ref="D29:E29"/>
    <mergeCell ref="D31:E31"/>
    <mergeCell ref="C32:C34"/>
    <mergeCell ref="D17:E17"/>
    <mergeCell ref="D18:E18"/>
    <mergeCell ref="A14:C16"/>
    <mergeCell ref="D14:E16"/>
    <mergeCell ref="D39:E39"/>
    <mergeCell ref="D160:E160"/>
    <mergeCell ref="D161:E161"/>
    <mergeCell ref="D162:E162"/>
    <mergeCell ref="D163:E163"/>
    <mergeCell ref="D164:E164"/>
    <mergeCell ref="D165:E165"/>
    <mergeCell ref="D174:E174"/>
    <mergeCell ref="D175:E175"/>
    <mergeCell ref="D166:E166"/>
    <mergeCell ref="D167:E167"/>
    <mergeCell ref="D168:E168"/>
    <mergeCell ref="D169:E169"/>
    <mergeCell ref="D170:E170"/>
    <mergeCell ref="D171:E171"/>
    <mergeCell ref="D155:E155"/>
    <mergeCell ref="D148:E148"/>
    <mergeCell ref="B149:B155"/>
    <mergeCell ref="D149:E149"/>
    <mergeCell ref="D152:E152"/>
    <mergeCell ref="D134:E134"/>
    <mergeCell ref="D135:E135"/>
    <mergeCell ref="D136:E136"/>
    <mergeCell ref="D137:E137"/>
    <mergeCell ref="C133:C134"/>
    <mergeCell ref="D138:E138"/>
    <mergeCell ref="D139:E139"/>
    <mergeCell ref="C141:C143"/>
    <mergeCell ref="D130:E130"/>
    <mergeCell ref="D132:E132"/>
    <mergeCell ref="D133:E133"/>
    <mergeCell ref="C131:E131"/>
    <mergeCell ref="D122:E122"/>
    <mergeCell ref="D125:E125"/>
    <mergeCell ref="D129:E129"/>
    <mergeCell ref="D120:E120"/>
    <mergeCell ref="D105:E105"/>
    <mergeCell ref="D106:E106"/>
    <mergeCell ref="D107:E107"/>
    <mergeCell ref="D108:E108"/>
    <mergeCell ref="D113:E113"/>
    <mergeCell ref="D114:E114"/>
    <mergeCell ref="C106:C108"/>
    <mergeCell ref="D109:E109"/>
    <mergeCell ref="C122:C129"/>
    <mergeCell ref="D128:E128"/>
    <mergeCell ref="D115:E115"/>
    <mergeCell ref="D116:E116"/>
    <mergeCell ref="D117:E117"/>
    <mergeCell ref="D118:E118"/>
    <mergeCell ref="D119:E119"/>
    <mergeCell ref="D121:E121"/>
    <mergeCell ref="D57:E57"/>
    <mergeCell ref="D43:E43"/>
    <mergeCell ref="D49:E49"/>
    <mergeCell ref="B46:E46"/>
    <mergeCell ref="C68:C73"/>
    <mergeCell ref="D71:D73"/>
    <mergeCell ref="D62:E62"/>
    <mergeCell ref="D63:E63"/>
    <mergeCell ref="D65:E65"/>
    <mergeCell ref="D64:E64"/>
    <mergeCell ref="D67:E67"/>
    <mergeCell ref="D40:E40"/>
    <mergeCell ref="C35:C38"/>
    <mergeCell ref="B40:B44"/>
    <mergeCell ref="D44:E44"/>
    <mergeCell ref="D41:E41"/>
    <mergeCell ref="D42:E42"/>
    <mergeCell ref="D54:E54"/>
    <mergeCell ref="D55:E55"/>
    <mergeCell ref="D56:E56"/>
  </mergeCells>
  <printOptions horizontalCentered="1" verticalCentered="1"/>
  <pageMargins left="0.19685039370078741" right="0.19685039370078741" top="0.39370078740157483" bottom="0.39370078740157483" header="0.19685039370078741" footer="0.19685039370078741"/>
  <pageSetup paperSize="9" orientation="landscape" r:id="rId1"/>
  <headerFooter>
    <oddFooter>Page &amp;P of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L24"/>
  <sheetViews>
    <sheetView workbookViewId="0">
      <selection activeCell="H19" sqref="H19"/>
    </sheetView>
  </sheetViews>
  <sheetFormatPr defaultRowHeight="15"/>
  <cols>
    <col min="1" max="1" width="7.140625" customWidth="1"/>
    <col min="2" max="2" width="3.7109375" customWidth="1"/>
    <col min="3" max="3" width="22.28515625" customWidth="1"/>
    <col min="4" max="5" width="9.140625" customWidth="1"/>
    <col min="6" max="6" width="10" customWidth="1"/>
    <col min="7" max="7" width="15" customWidth="1"/>
    <col min="8" max="8" width="17" customWidth="1"/>
    <col min="9" max="9" width="9.7109375" customWidth="1"/>
    <col min="10" max="10" width="8.28515625" customWidth="1"/>
  </cols>
  <sheetData>
    <row r="1" spans="1:9">
      <c r="A1" s="8"/>
      <c r="B1" s="8"/>
      <c r="C1" s="8"/>
    </row>
    <row r="2" spans="1:9" ht="17.25">
      <c r="A2" s="2"/>
      <c r="B2" s="8"/>
      <c r="C2" s="8"/>
      <c r="D2" s="8"/>
    </row>
    <row r="3" spans="1:9" ht="17.25">
      <c r="A3" s="1"/>
      <c r="B3" s="8"/>
      <c r="C3" s="8"/>
      <c r="D3" s="8"/>
    </row>
    <row r="4" spans="1:9" ht="17.25">
      <c r="A4" s="1"/>
      <c r="B4" s="8"/>
      <c r="C4" s="8"/>
      <c r="D4" s="8"/>
    </row>
    <row r="5" spans="1:9" ht="17.25">
      <c r="A5" s="1"/>
      <c r="B5" s="8"/>
      <c r="C5" s="8"/>
      <c r="D5" s="8"/>
    </row>
    <row r="8" spans="1:9" s="8" customFormat="1"/>
    <row r="9" spans="1:9" s="8" customFormat="1" ht="17.25">
      <c r="I9" s="14" t="s">
        <v>313</v>
      </c>
    </row>
    <row r="10" spans="1:9" ht="23.25">
      <c r="C10" s="23" t="s">
        <v>323</v>
      </c>
    </row>
    <row r="11" spans="1:9">
      <c r="I11" s="8" t="s">
        <v>305</v>
      </c>
    </row>
    <row r="12" spans="1:9">
      <c r="B12" s="52" t="s">
        <v>314</v>
      </c>
      <c r="C12" s="52" t="s">
        <v>315</v>
      </c>
      <c r="D12" s="52" t="s">
        <v>394</v>
      </c>
      <c r="E12" s="52"/>
      <c r="F12" s="52" t="s">
        <v>316</v>
      </c>
      <c r="G12" s="52" t="s">
        <v>395</v>
      </c>
      <c r="H12" s="52"/>
      <c r="I12" s="52" t="s">
        <v>317</v>
      </c>
    </row>
    <row r="13" spans="1:9">
      <c r="B13" s="52"/>
      <c r="C13" s="52"/>
      <c r="D13" s="24" t="s">
        <v>300</v>
      </c>
      <c r="E13" s="24" t="s">
        <v>318</v>
      </c>
      <c r="F13" s="52"/>
      <c r="G13" s="24" t="s">
        <v>300</v>
      </c>
      <c r="H13" s="24" t="s">
        <v>318</v>
      </c>
      <c r="I13" s="52"/>
    </row>
    <row r="14" spans="1:9">
      <c r="B14" s="24">
        <v>0</v>
      </c>
      <c r="C14" s="24">
        <v>1</v>
      </c>
      <c r="D14" s="24">
        <v>2</v>
      </c>
      <c r="E14" s="24">
        <v>3</v>
      </c>
      <c r="F14" s="24">
        <v>4</v>
      </c>
      <c r="G14" s="24">
        <v>5</v>
      </c>
      <c r="H14" s="24">
        <v>6</v>
      </c>
      <c r="I14" s="24">
        <v>7</v>
      </c>
    </row>
    <row r="15" spans="1:9" ht="30">
      <c r="B15" s="24" t="s">
        <v>7</v>
      </c>
      <c r="C15" s="25" t="s">
        <v>319</v>
      </c>
      <c r="D15" s="27">
        <f>D16+D17+D18</f>
        <v>3550.1</v>
      </c>
      <c r="E15" s="24">
        <f>E16+E17+E18</f>
        <v>3277.8799999999997</v>
      </c>
      <c r="F15" s="37">
        <f>E15/D15</f>
        <v>0.92332046984591976</v>
      </c>
      <c r="G15" s="24">
        <f>G16+G17+G18</f>
        <v>3541.8</v>
      </c>
      <c r="H15" s="24">
        <f>H16+H17+H18</f>
        <v>3876</v>
      </c>
      <c r="I15" s="37">
        <f>H15/G15</f>
        <v>1.0943588006098592</v>
      </c>
    </row>
    <row r="16" spans="1:9" ht="29.25" customHeight="1">
      <c r="B16" s="24">
        <v>1</v>
      </c>
      <c r="C16" s="25" t="s">
        <v>320</v>
      </c>
      <c r="D16" s="24">
        <v>3550</v>
      </c>
      <c r="E16" s="24">
        <v>3256.66</v>
      </c>
      <c r="F16" s="37">
        <f>E16/D16</f>
        <v>0.917369014084507</v>
      </c>
      <c r="G16" s="24">
        <v>3541.8</v>
      </c>
      <c r="H16" s="24">
        <v>3876</v>
      </c>
      <c r="I16" s="37">
        <f t="shared" ref="I16" si="0">H16/G16</f>
        <v>1.0943588006098592</v>
      </c>
    </row>
    <row r="17" spans="1:12">
      <c r="B17" s="24" t="s">
        <v>321</v>
      </c>
      <c r="C17" s="25" t="s">
        <v>14</v>
      </c>
      <c r="D17" s="24">
        <v>0.1</v>
      </c>
      <c r="E17" s="24">
        <v>21.22</v>
      </c>
      <c r="F17" s="37">
        <f>E17/D17</f>
        <v>212.2</v>
      </c>
      <c r="G17" s="24">
        <v>0</v>
      </c>
      <c r="H17" s="24">
        <v>0</v>
      </c>
      <c r="I17" s="37">
        <v>0</v>
      </c>
    </row>
    <row r="18" spans="1:12">
      <c r="B18" s="24" t="s">
        <v>322</v>
      </c>
      <c r="C18" s="25" t="s">
        <v>15</v>
      </c>
      <c r="D18" s="24">
        <v>0</v>
      </c>
      <c r="E18" s="24">
        <v>0</v>
      </c>
      <c r="F18" s="37">
        <v>0</v>
      </c>
      <c r="G18" s="24">
        <v>0</v>
      </c>
      <c r="H18" s="24">
        <v>0</v>
      </c>
      <c r="I18" s="37">
        <v>0</v>
      </c>
    </row>
    <row r="21" spans="1:12">
      <c r="A21" s="8"/>
      <c r="B21" s="8"/>
      <c r="C21" s="8" t="s">
        <v>378</v>
      </c>
      <c r="D21" s="8"/>
      <c r="E21" s="8"/>
      <c r="F21" s="8"/>
      <c r="G21" s="8" t="s">
        <v>379</v>
      </c>
      <c r="H21" s="8"/>
      <c r="I21" s="8"/>
      <c r="J21" s="8"/>
      <c r="K21" s="8"/>
      <c r="L21" s="8"/>
    </row>
    <row r="22" spans="1:12">
      <c r="A22" s="8"/>
      <c r="B22" s="8"/>
      <c r="C22" s="8" t="s">
        <v>375</v>
      </c>
      <c r="D22" s="8"/>
      <c r="E22" s="8"/>
      <c r="F22" s="8"/>
      <c r="G22" s="8" t="s">
        <v>376</v>
      </c>
      <c r="H22" s="8"/>
      <c r="I22" s="8"/>
      <c r="J22" s="8"/>
      <c r="K22" s="8"/>
      <c r="L22" s="8"/>
    </row>
    <row r="23" spans="1:12">
      <c r="A23" s="8"/>
      <c r="B23" s="8"/>
      <c r="C23" s="8"/>
      <c r="D23" s="8"/>
      <c r="E23" s="8"/>
      <c r="F23" s="8"/>
      <c r="G23" s="8"/>
      <c r="H23" s="8"/>
      <c r="I23" s="8"/>
    </row>
    <row r="24" spans="1:12">
      <c r="A24" s="8"/>
      <c r="B24" s="8"/>
      <c r="C24" s="8"/>
      <c r="D24" s="8"/>
      <c r="E24" s="8"/>
      <c r="F24" s="8"/>
      <c r="G24" s="8"/>
      <c r="H24" s="8"/>
      <c r="I24" s="8"/>
    </row>
  </sheetData>
  <mergeCells count="6">
    <mergeCell ref="I12:I13"/>
    <mergeCell ref="B12:B13"/>
    <mergeCell ref="C12:C13"/>
    <mergeCell ref="D12:E12"/>
    <mergeCell ref="F12:F13"/>
    <mergeCell ref="G12:H12"/>
  </mergeCells>
  <pageMargins left="0.31496062992125984" right="0.31496062992125984" top="0.59055118110236227" bottom="0.59055118110236227" header="0.19685039370078741" footer="0.19685039370078741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I74"/>
  <sheetViews>
    <sheetView workbookViewId="0">
      <selection activeCell="I9" sqref="I9"/>
    </sheetView>
  </sheetViews>
  <sheetFormatPr defaultRowHeight="15"/>
  <cols>
    <col min="1" max="1" width="2.85546875" customWidth="1"/>
    <col min="2" max="2" width="3.140625" customWidth="1"/>
    <col min="3" max="3" width="36.85546875" customWidth="1"/>
    <col min="4" max="4" width="10.28515625" customWidth="1"/>
    <col min="6" max="6" width="10.140625" customWidth="1"/>
  </cols>
  <sheetData>
    <row r="1" spans="1:9">
      <c r="A1" s="8"/>
      <c r="B1" s="8"/>
      <c r="C1" s="8"/>
      <c r="D1" s="8"/>
      <c r="E1" s="8"/>
      <c r="F1" s="8"/>
      <c r="G1" s="8"/>
    </row>
    <row r="2" spans="1:9" ht="17.25">
      <c r="A2" s="2"/>
      <c r="B2" s="8"/>
      <c r="C2" s="8"/>
      <c r="D2" s="8"/>
      <c r="E2" s="8"/>
      <c r="F2" s="8"/>
      <c r="G2" s="8"/>
      <c r="H2" s="8"/>
      <c r="I2" s="8"/>
    </row>
    <row r="3" spans="1:9" ht="17.25">
      <c r="A3" s="1"/>
      <c r="B3" s="8"/>
      <c r="C3" s="8"/>
      <c r="D3" s="8"/>
      <c r="E3" s="8"/>
      <c r="F3" s="8"/>
      <c r="G3" s="8"/>
      <c r="H3" s="8"/>
      <c r="I3" s="8"/>
    </row>
    <row r="4" spans="1:9" ht="17.25">
      <c r="A4" s="1"/>
      <c r="B4" s="8"/>
      <c r="C4" s="8"/>
      <c r="D4" s="8"/>
      <c r="E4" s="8"/>
      <c r="F4" s="8"/>
      <c r="G4" s="8"/>
      <c r="H4" s="8"/>
      <c r="I4" s="8"/>
    </row>
    <row r="5" spans="1:9" ht="17.25">
      <c r="A5" s="1"/>
      <c r="B5" s="8"/>
      <c r="C5" s="8"/>
      <c r="D5" s="8"/>
      <c r="E5" s="8"/>
      <c r="F5" s="8"/>
      <c r="G5" s="8"/>
      <c r="H5" s="8"/>
      <c r="I5" s="8"/>
    </row>
    <row r="8" spans="1:9" s="8" customFormat="1"/>
    <row r="9" spans="1:9" s="8" customFormat="1" ht="17.25">
      <c r="I9" s="14" t="s">
        <v>324</v>
      </c>
    </row>
    <row r="10" spans="1:9" ht="23.25">
      <c r="C10" s="23" t="s">
        <v>347</v>
      </c>
    </row>
    <row r="11" spans="1:9">
      <c r="I11" s="8" t="s">
        <v>304</v>
      </c>
    </row>
    <row r="12" spans="1:9">
      <c r="A12" s="52"/>
      <c r="B12" s="52"/>
      <c r="C12" s="52" t="s">
        <v>1</v>
      </c>
      <c r="D12" s="52" t="s">
        <v>325</v>
      </c>
      <c r="E12" s="52" t="s">
        <v>396</v>
      </c>
      <c r="F12" s="52"/>
      <c r="G12" s="52" t="s">
        <v>326</v>
      </c>
      <c r="H12" s="52"/>
      <c r="I12" s="52"/>
    </row>
    <row r="13" spans="1:9" ht="45">
      <c r="A13" s="52"/>
      <c r="B13" s="52"/>
      <c r="C13" s="52"/>
      <c r="D13" s="52"/>
      <c r="E13" s="24" t="s">
        <v>300</v>
      </c>
      <c r="F13" s="24" t="s">
        <v>327</v>
      </c>
      <c r="G13" s="45" t="s">
        <v>397</v>
      </c>
      <c r="H13" s="45" t="s">
        <v>380</v>
      </c>
      <c r="I13" s="45" t="s">
        <v>398</v>
      </c>
    </row>
    <row r="14" spans="1:9">
      <c r="A14" s="24">
        <v>0</v>
      </c>
      <c r="B14" s="24">
        <v>1</v>
      </c>
      <c r="C14" s="24">
        <v>2</v>
      </c>
      <c r="D14" s="24">
        <v>3</v>
      </c>
      <c r="E14" s="24">
        <v>4</v>
      </c>
      <c r="F14" s="24">
        <v>5</v>
      </c>
      <c r="G14" s="24">
        <v>6</v>
      </c>
      <c r="H14" s="24">
        <v>7</v>
      </c>
      <c r="I14" s="24">
        <v>8</v>
      </c>
    </row>
    <row r="15" spans="1:9" ht="30.75" customHeight="1">
      <c r="A15" s="27" t="s">
        <v>381</v>
      </c>
      <c r="B15" s="24"/>
      <c r="C15" s="24" t="s">
        <v>74</v>
      </c>
      <c r="D15" s="38">
        <v>44196</v>
      </c>
      <c r="E15" s="27">
        <f>E16+E19+E20+E23</f>
        <v>100</v>
      </c>
      <c r="F15" s="27">
        <f>F16+F19+F20+F23</f>
        <v>61</v>
      </c>
      <c r="G15" s="27">
        <f t="shared" ref="G15:I15" si="0">G16+G19+G20+G23</f>
        <v>100</v>
      </c>
      <c r="H15" s="27">
        <f t="shared" si="0"/>
        <v>100</v>
      </c>
      <c r="I15" s="27">
        <f t="shared" si="0"/>
        <v>80</v>
      </c>
    </row>
    <row r="16" spans="1:9" ht="15.75" customHeight="1">
      <c r="A16" s="24"/>
      <c r="B16" s="24">
        <v>1</v>
      </c>
      <c r="C16" s="24" t="s">
        <v>328</v>
      </c>
      <c r="D16" s="38">
        <v>44196</v>
      </c>
      <c r="E16" s="27">
        <f>E17+E18</f>
        <v>100</v>
      </c>
      <c r="F16" s="27">
        <f>F17+F18</f>
        <v>61</v>
      </c>
      <c r="G16" s="27">
        <f t="shared" ref="G16:I16" si="1">G17+G18</f>
        <v>100</v>
      </c>
      <c r="H16" s="27">
        <f t="shared" si="1"/>
        <v>100</v>
      </c>
      <c r="I16" s="27">
        <f t="shared" si="1"/>
        <v>80</v>
      </c>
    </row>
    <row r="17" spans="1:9" ht="15.75" customHeight="1">
      <c r="A17" s="24"/>
      <c r="B17" s="24"/>
      <c r="C17" s="24" t="s">
        <v>329</v>
      </c>
      <c r="D17" s="24"/>
      <c r="E17" s="24"/>
      <c r="F17" s="24"/>
      <c r="G17" s="24"/>
      <c r="H17" s="24"/>
      <c r="I17" s="24"/>
    </row>
    <row r="18" spans="1:9" ht="15" customHeight="1">
      <c r="A18" s="24"/>
      <c r="B18" s="24"/>
      <c r="C18" s="24" t="s">
        <v>330</v>
      </c>
      <c r="D18" s="38">
        <v>44196</v>
      </c>
      <c r="E18" s="27">
        <v>100</v>
      </c>
      <c r="F18" s="27">
        <v>61</v>
      </c>
      <c r="G18" s="24">
        <v>100</v>
      </c>
      <c r="H18" s="24">
        <v>100</v>
      </c>
      <c r="I18" s="24">
        <v>80</v>
      </c>
    </row>
    <row r="19" spans="1:9" ht="16.5" customHeight="1">
      <c r="A19" s="24"/>
      <c r="B19" s="24">
        <v>2</v>
      </c>
      <c r="C19" s="24" t="s">
        <v>75</v>
      </c>
      <c r="D19" s="24"/>
      <c r="E19" s="24"/>
      <c r="F19" s="27"/>
      <c r="G19" s="24"/>
      <c r="H19" s="24"/>
      <c r="I19" s="24"/>
    </row>
    <row r="20" spans="1:9" ht="15.75" customHeight="1">
      <c r="A20" s="24"/>
      <c r="B20" s="24">
        <v>3</v>
      </c>
      <c r="C20" s="24" t="s">
        <v>331</v>
      </c>
      <c r="D20" s="24"/>
      <c r="E20" s="27"/>
      <c r="F20" s="27"/>
      <c r="G20" s="24"/>
      <c r="H20" s="24"/>
      <c r="I20" s="24"/>
    </row>
    <row r="21" spans="1:9" ht="15" customHeight="1">
      <c r="A21" s="24"/>
      <c r="B21" s="24"/>
      <c r="C21" s="24" t="s">
        <v>332</v>
      </c>
      <c r="D21" s="24"/>
      <c r="E21" s="27"/>
      <c r="F21" s="27"/>
      <c r="G21" s="24"/>
      <c r="H21" s="24"/>
      <c r="I21" s="24"/>
    </row>
    <row r="22" spans="1:9" ht="15.75" customHeight="1">
      <c r="A22" s="24"/>
      <c r="B22" s="24"/>
      <c r="C22" s="24" t="s">
        <v>333</v>
      </c>
      <c r="D22" s="24"/>
      <c r="E22" s="27"/>
      <c r="F22" s="27"/>
      <c r="G22" s="24"/>
      <c r="H22" s="24"/>
      <c r="I22" s="24"/>
    </row>
    <row r="23" spans="1:9" ht="15.75" customHeight="1">
      <c r="A23" s="24"/>
      <c r="B23" s="24">
        <v>4</v>
      </c>
      <c r="C23" s="24" t="s">
        <v>334</v>
      </c>
      <c r="D23" s="24"/>
      <c r="E23" s="27"/>
      <c r="F23" s="27"/>
      <c r="G23" s="24"/>
      <c r="H23" s="24"/>
      <c r="I23" s="24"/>
    </row>
    <row r="24" spans="1:9" ht="15" customHeight="1">
      <c r="A24" s="24"/>
      <c r="B24" s="24"/>
      <c r="C24" s="24" t="s">
        <v>335</v>
      </c>
      <c r="D24" s="24"/>
      <c r="E24" s="27"/>
      <c r="F24" s="27"/>
      <c r="G24" s="24"/>
      <c r="H24" s="24"/>
      <c r="I24" s="24"/>
    </row>
    <row r="25" spans="1:9" ht="14.25" customHeight="1">
      <c r="A25" s="24"/>
      <c r="B25" s="24"/>
      <c r="C25" s="24" t="s">
        <v>335</v>
      </c>
      <c r="D25" s="24"/>
      <c r="E25" s="27"/>
      <c r="F25" s="27"/>
      <c r="G25" s="24"/>
      <c r="H25" s="24"/>
      <c r="I25" s="24"/>
    </row>
    <row r="26" spans="1:9" ht="16.5" customHeight="1">
      <c r="A26" s="24" t="s">
        <v>16</v>
      </c>
      <c r="B26" s="24"/>
      <c r="C26" s="24" t="s">
        <v>336</v>
      </c>
      <c r="D26" s="38">
        <v>44196</v>
      </c>
      <c r="E26" s="24">
        <f>E27+E40+E66+E67</f>
        <v>100</v>
      </c>
      <c r="F26" s="27">
        <f>F27+F40+F66+F67</f>
        <v>61</v>
      </c>
      <c r="G26" s="27">
        <f t="shared" ref="G26:I26" si="2">G27+G40+G66+G67</f>
        <v>100</v>
      </c>
      <c r="H26" s="27">
        <f t="shared" si="2"/>
        <v>100</v>
      </c>
      <c r="I26" s="27">
        <f t="shared" si="2"/>
        <v>80</v>
      </c>
    </row>
    <row r="27" spans="1:9" ht="16.5" customHeight="1">
      <c r="A27" s="24"/>
      <c r="B27" s="24">
        <v>1</v>
      </c>
      <c r="C27" s="24" t="s">
        <v>337</v>
      </c>
      <c r="D27" s="24"/>
      <c r="E27" s="24"/>
      <c r="F27" s="24"/>
      <c r="G27" s="24"/>
      <c r="H27" s="24"/>
      <c r="I27" s="24"/>
    </row>
    <row r="28" spans="1:9" ht="30.75" customHeight="1">
      <c r="A28" s="24"/>
      <c r="B28" s="24"/>
      <c r="C28" s="24" t="s">
        <v>338</v>
      </c>
      <c r="D28" s="24"/>
      <c r="E28" s="24"/>
      <c r="F28" s="24"/>
      <c r="G28" s="24"/>
      <c r="H28" s="24"/>
      <c r="I28" s="24"/>
    </row>
    <row r="29" spans="1:9" ht="15.75" customHeight="1">
      <c r="A29" s="24"/>
      <c r="B29" s="24"/>
      <c r="C29" s="24" t="s">
        <v>339</v>
      </c>
      <c r="D29" s="24"/>
      <c r="E29" s="24"/>
      <c r="F29" s="24"/>
      <c r="G29" s="24"/>
      <c r="H29" s="24"/>
      <c r="I29" s="24"/>
    </row>
    <row r="30" spans="1:9" ht="15.75" customHeight="1">
      <c r="A30" s="24"/>
      <c r="B30" s="24"/>
      <c r="C30" s="24" t="s">
        <v>339</v>
      </c>
      <c r="D30" s="24"/>
      <c r="E30" s="24"/>
      <c r="F30" s="24"/>
      <c r="G30" s="24"/>
      <c r="H30" s="24"/>
      <c r="I30" s="24"/>
    </row>
    <row r="31" spans="1:9" ht="48" customHeight="1">
      <c r="A31" s="24"/>
      <c r="B31" s="24"/>
      <c r="C31" s="24" t="s">
        <v>340</v>
      </c>
      <c r="D31" s="24"/>
      <c r="E31" s="24"/>
      <c r="F31" s="24"/>
      <c r="G31" s="24"/>
      <c r="H31" s="24"/>
      <c r="I31" s="24"/>
    </row>
    <row r="32" spans="1:9" ht="15.75" customHeight="1">
      <c r="A32" s="24"/>
      <c r="B32" s="24"/>
      <c r="C32" s="24" t="s">
        <v>339</v>
      </c>
      <c r="D32" s="24"/>
      <c r="E32" s="24"/>
      <c r="F32" s="24"/>
      <c r="G32" s="24"/>
      <c r="H32" s="24"/>
      <c r="I32" s="24"/>
    </row>
    <row r="33" spans="1:9" ht="16.5" customHeight="1">
      <c r="A33" s="24"/>
      <c r="B33" s="24"/>
      <c r="C33" s="24" t="s">
        <v>339</v>
      </c>
      <c r="D33" s="24"/>
      <c r="E33" s="24"/>
      <c r="F33" s="24"/>
      <c r="G33" s="24"/>
      <c r="H33" s="24"/>
      <c r="I33" s="24"/>
    </row>
    <row r="34" spans="1:9" ht="47.25" customHeight="1">
      <c r="A34" s="24"/>
      <c r="B34" s="24"/>
      <c r="C34" s="24" t="s">
        <v>341</v>
      </c>
      <c r="D34" s="24"/>
      <c r="E34" s="24"/>
      <c r="F34" s="24"/>
      <c r="G34" s="24"/>
      <c r="H34" s="24"/>
      <c r="I34" s="24"/>
    </row>
    <row r="35" spans="1:9" ht="18" customHeight="1">
      <c r="A35" s="24"/>
      <c r="B35" s="24"/>
      <c r="C35" s="24" t="s">
        <v>339</v>
      </c>
      <c r="D35" s="24"/>
      <c r="E35" s="24"/>
      <c r="F35" s="24"/>
      <c r="G35" s="24"/>
      <c r="H35" s="24"/>
      <c r="I35" s="24"/>
    </row>
    <row r="36" spans="1:9" ht="17.25" customHeight="1">
      <c r="A36" s="24"/>
      <c r="B36" s="24"/>
      <c r="C36" s="24" t="s">
        <v>339</v>
      </c>
      <c r="D36" s="24"/>
      <c r="E36" s="24"/>
      <c r="F36" s="24"/>
      <c r="G36" s="24"/>
      <c r="H36" s="24"/>
      <c r="I36" s="24"/>
    </row>
    <row r="37" spans="1:9" ht="63" customHeight="1">
      <c r="A37" s="24"/>
      <c r="B37" s="24"/>
      <c r="C37" s="24" t="s">
        <v>342</v>
      </c>
      <c r="D37" s="24"/>
      <c r="E37" s="24"/>
      <c r="F37" s="24"/>
      <c r="G37" s="24"/>
      <c r="H37" s="24"/>
      <c r="I37" s="24"/>
    </row>
    <row r="38" spans="1:9" ht="19.5" customHeight="1">
      <c r="A38" s="24"/>
      <c r="B38" s="24"/>
      <c r="C38" s="24" t="s">
        <v>339</v>
      </c>
      <c r="D38" s="24"/>
      <c r="E38" s="24"/>
      <c r="F38" s="24"/>
      <c r="G38" s="24"/>
      <c r="H38" s="24"/>
      <c r="I38" s="24"/>
    </row>
    <row r="39" spans="1:9" ht="16.5" customHeight="1">
      <c r="A39" s="24"/>
      <c r="B39" s="24"/>
      <c r="C39" s="24" t="s">
        <v>339</v>
      </c>
      <c r="D39" s="24"/>
      <c r="E39" s="24"/>
      <c r="F39" s="24"/>
      <c r="G39" s="24"/>
      <c r="H39" s="24"/>
      <c r="I39" s="24"/>
    </row>
    <row r="40" spans="1:9" ht="15.75" customHeight="1">
      <c r="A40" s="24"/>
      <c r="B40" s="24">
        <v>2</v>
      </c>
      <c r="C40" s="24" t="s">
        <v>343</v>
      </c>
      <c r="D40" s="38">
        <v>44196</v>
      </c>
      <c r="E40" s="24">
        <f>E41+E44+E47+E50</f>
        <v>100</v>
      </c>
      <c r="F40" s="27">
        <f t="shared" ref="F40:I40" si="3">F41+F44+F47+F50</f>
        <v>61</v>
      </c>
      <c r="G40" s="27">
        <f t="shared" si="3"/>
        <v>100</v>
      </c>
      <c r="H40" s="27">
        <f t="shared" si="3"/>
        <v>100</v>
      </c>
      <c r="I40" s="27">
        <f t="shared" si="3"/>
        <v>80</v>
      </c>
    </row>
    <row r="41" spans="1:9" ht="32.25" customHeight="1">
      <c r="A41" s="24"/>
      <c r="B41" s="24"/>
      <c r="C41" s="24" t="s">
        <v>338</v>
      </c>
      <c r="D41" s="38">
        <v>44196</v>
      </c>
      <c r="E41" s="24">
        <f>E42+E43</f>
        <v>100</v>
      </c>
      <c r="F41" s="27">
        <f t="shared" ref="F41:I41" si="4">F42+F43</f>
        <v>61</v>
      </c>
      <c r="G41" s="27">
        <f t="shared" si="4"/>
        <v>100</v>
      </c>
      <c r="H41" s="27">
        <f t="shared" si="4"/>
        <v>100</v>
      </c>
      <c r="I41" s="27">
        <f t="shared" si="4"/>
        <v>80</v>
      </c>
    </row>
    <row r="42" spans="1:9" ht="15.75" customHeight="1">
      <c r="A42" s="24"/>
      <c r="B42" s="24"/>
      <c r="C42" s="27" t="s">
        <v>382</v>
      </c>
      <c r="D42" s="38">
        <v>44196</v>
      </c>
      <c r="E42" s="24">
        <v>50</v>
      </c>
      <c r="F42" s="24">
        <v>0</v>
      </c>
      <c r="G42" s="24"/>
      <c r="H42" s="24">
        <v>0</v>
      </c>
      <c r="I42" s="24">
        <v>0</v>
      </c>
    </row>
    <row r="43" spans="1:9" ht="15.75" customHeight="1">
      <c r="A43" s="24"/>
      <c r="B43" s="24"/>
      <c r="C43" s="27" t="s">
        <v>383</v>
      </c>
      <c r="D43" s="38">
        <v>44196</v>
      </c>
      <c r="E43" s="24">
        <v>50</v>
      </c>
      <c r="F43" s="24">
        <v>61</v>
      </c>
      <c r="G43" s="24">
        <v>100</v>
      </c>
      <c r="H43" s="24">
        <v>100</v>
      </c>
      <c r="I43" s="24">
        <v>80</v>
      </c>
    </row>
    <row r="44" spans="1:9" ht="46.5" customHeight="1">
      <c r="A44" s="24"/>
      <c r="B44" s="24"/>
      <c r="C44" s="24" t="s">
        <v>340</v>
      </c>
      <c r="D44" s="24"/>
      <c r="E44" s="24"/>
      <c r="F44" s="24"/>
      <c r="G44" s="24"/>
      <c r="H44" s="24"/>
      <c r="I44" s="24"/>
    </row>
    <row r="45" spans="1:9" ht="18" customHeight="1">
      <c r="A45" s="24"/>
      <c r="B45" s="24"/>
      <c r="C45" s="24" t="s">
        <v>339</v>
      </c>
      <c r="D45" s="24"/>
      <c r="E45" s="24"/>
      <c r="F45" s="24"/>
      <c r="G45" s="24"/>
      <c r="H45" s="24"/>
      <c r="I45" s="24"/>
    </row>
    <row r="46" spans="1:9" ht="19.5" customHeight="1">
      <c r="A46" s="24"/>
      <c r="B46" s="24"/>
      <c r="C46" s="24" t="s">
        <v>339</v>
      </c>
      <c r="D46" s="24"/>
      <c r="E46" s="24"/>
      <c r="F46" s="24"/>
      <c r="G46" s="24"/>
      <c r="H46" s="24"/>
      <c r="I46" s="24"/>
    </row>
    <row r="47" spans="1:9" ht="45.75" customHeight="1">
      <c r="A47" s="24"/>
      <c r="B47" s="24"/>
      <c r="C47" s="24" t="s">
        <v>341</v>
      </c>
      <c r="D47" s="24"/>
      <c r="E47" s="24"/>
      <c r="F47" s="24"/>
      <c r="G47" s="24"/>
      <c r="H47" s="24"/>
      <c r="I47" s="24"/>
    </row>
    <row r="48" spans="1:9" ht="18" customHeight="1">
      <c r="A48" s="24"/>
      <c r="B48" s="24"/>
      <c r="C48" s="24" t="s">
        <v>339</v>
      </c>
      <c r="D48" s="24"/>
      <c r="E48" s="24"/>
      <c r="F48" s="24"/>
      <c r="G48" s="24"/>
      <c r="H48" s="24"/>
      <c r="I48" s="24"/>
    </row>
    <row r="49" spans="1:9" ht="17.25" customHeight="1">
      <c r="A49" s="24"/>
      <c r="B49" s="24"/>
      <c r="C49" s="24" t="s">
        <v>339</v>
      </c>
      <c r="D49" s="24"/>
      <c r="E49" s="24"/>
      <c r="F49" s="24"/>
      <c r="G49" s="24"/>
      <c r="H49" s="24"/>
      <c r="I49" s="24"/>
    </row>
    <row r="50" spans="1:9" ht="61.5" customHeight="1">
      <c r="A50" s="24"/>
      <c r="B50" s="24"/>
      <c r="C50" s="24" t="s">
        <v>342</v>
      </c>
      <c r="D50" s="24"/>
      <c r="E50" s="24"/>
      <c r="F50" s="24"/>
      <c r="G50" s="24"/>
      <c r="H50" s="24"/>
      <c r="I50" s="24"/>
    </row>
    <row r="51" spans="1:9" ht="18.75" customHeight="1">
      <c r="A51" s="24"/>
      <c r="B51" s="24"/>
      <c r="C51" s="24" t="s">
        <v>339</v>
      </c>
      <c r="D51" s="24"/>
      <c r="E51" s="24"/>
      <c r="F51" s="24"/>
      <c r="G51" s="24"/>
      <c r="H51" s="24"/>
      <c r="I51" s="24"/>
    </row>
    <row r="52" spans="1:9" ht="16.5" customHeight="1">
      <c r="A52" s="24"/>
      <c r="B52" s="24"/>
      <c r="C52" s="24" t="s">
        <v>339</v>
      </c>
      <c r="D52" s="24"/>
      <c r="E52" s="24"/>
      <c r="F52" s="24"/>
      <c r="G52" s="24"/>
      <c r="H52" s="24"/>
      <c r="I52" s="24"/>
    </row>
    <row r="53" spans="1:9" ht="32.25" customHeight="1">
      <c r="A53" s="24"/>
      <c r="B53" s="24">
        <v>3</v>
      </c>
      <c r="C53" s="24" t="s">
        <v>344</v>
      </c>
      <c r="D53" s="24"/>
      <c r="E53" s="24"/>
      <c r="F53" s="24"/>
      <c r="G53" s="24"/>
      <c r="H53" s="24"/>
      <c r="I53" s="24"/>
    </row>
    <row r="54" spans="1:9" ht="30.75" customHeight="1">
      <c r="A54" s="24"/>
      <c r="B54" s="24"/>
      <c r="C54" s="24" t="s">
        <v>338</v>
      </c>
      <c r="D54" s="24"/>
      <c r="E54" s="24"/>
      <c r="F54" s="24"/>
      <c r="G54" s="24"/>
      <c r="H54" s="24"/>
      <c r="I54" s="24"/>
    </row>
    <row r="55" spans="1:9" ht="15.75" customHeight="1">
      <c r="A55" s="24"/>
      <c r="B55" s="24"/>
      <c r="C55" s="24" t="s">
        <v>339</v>
      </c>
      <c r="D55" s="24"/>
      <c r="E55" s="24"/>
      <c r="F55" s="24"/>
      <c r="G55" s="24"/>
      <c r="H55" s="24"/>
      <c r="I55" s="24"/>
    </row>
    <row r="56" spans="1:9" ht="18" customHeight="1">
      <c r="A56" s="24"/>
      <c r="B56" s="24"/>
      <c r="C56" s="24" t="s">
        <v>339</v>
      </c>
      <c r="D56" s="24"/>
      <c r="E56" s="24"/>
      <c r="F56" s="24"/>
      <c r="G56" s="24"/>
      <c r="H56" s="24"/>
      <c r="I56" s="24"/>
    </row>
    <row r="57" spans="1:9" ht="47.25" customHeight="1">
      <c r="A57" s="24"/>
      <c r="B57" s="24"/>
      <c r="C57" s="24" t="s">
        <v>340</v>
      </c>
      <c r="D57" s="24"/>
      <c r="E57" s="24"/>
      <c r="F57" s="24"/>
      <c r="G57" s="24"/>
      <c r="H57" s="24"/>
      <c r="I57" s="24"/>
    </row>
    <row r="58" spans="1:9" ht="18" customHeight="1">
      <c r="A58" s="24"/>
      <c r="B58" s="24"/>
      <c r="C58" s="24" t="s">
        <v>339</v>
      </c>
      <c r="D58" s="24"/>
      <c r="E58" s="24"/>
      <c r="F58" s="24"/>
      <c r="G58" s="24"/>
      <c r="H58" s="24"/>
      <c r="I58" s="24"/>
    </row>
    <row r="59" spans="1:9" ht="19.5" customHeight="1">
      <c r="A59" s="24"/>
      <c r="B59" s="24"/>
      <c r="C59" s="24" t="s">
        <v>339</v>
      </c>
      <c r="D59" s="24"/>
      <c r="E59" s="24"/>
      <c r="F59" s="24"/>
      <c r="G59" s="24"/>
      <c r="H59" s="24"/>
      <c r="I59" s="24"/>
    </row>
    <row r="60" spans="1:9" ht="47.25" customHeight="1">
      <c r="A60" s="24"/>
      <c r="B60" s="24"/>
      <c r="C60" s="24" t="s">
        <v>341</v>
      </c>
      <c r="D60" s="24"/>
      <c r="E60" s="24"/>
      <c r="F60" s="24"/>
      <c r="G60" s="24"/>
      <c r="H60" s="24"/>
      <c r="I60" s="24"/>
    </row>
    <row r="61" spans="1:9" ht="18" customHeight="1">
      <c r="A61" s="24"/>
      <c r="B61" s="24"/>
      <c r="C61" s="24" t="s">
        <v>339</v>
      </c>
      <c r="D61" s="24"/>
      <c r="E61" s="24"/>
      <c r="F61" s="24"/>
      <c r="G61" s="24"/>
      <c r="H61" s="24"/>
      <c r="I61" s="24"/>
    </row>
    <row r="62" spans="1:9" ht="19.5" customHeight="1">
      <c r="A62" s="24"/>
      <c r="B62" s="24"/>
      <c r="C62" s="24" t="s">
        <v>339</v>
      </c>
      <c r="D62" s="24"/>
      <c r="E62" s="24"/>
      <c r="F62" s="24"/>
      <c r="G62" s="24"/>
      <c r="H62" s="24"/>
      <c r="I62" s="24"/>
    </row>
    <row r="63" spans="1:9" ht="61.5" customHeight="1">
      <c r="A63" s="24"/>
      <c r="B63" s="24"/>
      <c r="C63" s="24" t="s">
        <v>342</v>
      </c>
      <c r="D63" s="24"/>
      <c r="E63" s="24"/>
      <c r="F63" s="24"/>
      <c r="G63" s="24"/>
      <c r="H63" s="24"/>
      <c r="I63" s="24"/>
    </row>
    <row r="64" spans="1:9" ht="18.75" customHeight="1">
      <c r="A64" s="24"/>
      <c r="B64" s="24"/>
      <c r="C64" s="24" t="s">
        <v>339</v>
      </c>
      <c r="D64" s="24"/>
      <c r="E64" s="24"/>
      <c r="F64" s="24"/>
      <c r="G64" s="24"/>
      <c r="H64" s="24"/>
      <c r="I64" s="24"/>
    </row>
    <row r="65" spans="1:9" ht="19.5" customHeight="1">
      <c r="A65" s="24"/>
      <c r="B65" s="24"/>
      <c r="C65" s="24" t="s">
        <v>339</v>
      </c>
      <c r="D65" s="24"/>
      <c r="E65" s="24"/>
      <c r="F65" s="24"/>
      <c r="G65" s="24"/>
      <c r="H65" s="24"/>
      <c r="I65" s="24"/>
    </row>
    <row r="66" spans="1:9" ht="17.25" customHeight="1">
      <c r="A66" s="24"/>
      <c r="B66" s="24">
        <v>4</v>
      </c>
      <c r="C66" s="24" t="s">
        <v>345</v>
      </c>
      <c r="D66" s="24"/>
      <c r="E66" s="24"/>
      <c r="F66" s="24"/>
      <c r="G66" s="24"/>
      <c r="H66" s="24"/>
      <c r="I66" s="24"/>
    </row>
    <row r="67" spans="1:9" ht="30.75" customHeight="1">
      <c r="A67" s="24"/>
      <c r="B67" s="24">
        <v>5</v>
      </c>
      <c r="C67" s="24" t="s">
        <v>346</v>
      </c>
      <c r="D67" s="24"/>
      <c r="E67" s="24"/>
      <c r="F67" s="24"/>
      <c r="G67" s="24"/>
      <c r="H67" s="24"/>
      <c r="I67" s="24"/>
    </row>
    <row r="68" spans="1:9" ht="16.5" customHeight="1">
      <c r="A68" s="24"/>
      <c r="B68" s="24"/>
      <c r="C68" s="24" t="s">
        <v>332</v>
      </c>
      <c r="D68" s="24"/>
      <c r="E68" s="24"/>
      <c r="F68" s="24"/>
      <c r="G68" s="24"/>
      <c r="H68" s="24"/>
      <c r="I68" s="24"/>
    </row>
    <row r="69" spans="1:9" ht="19.5" customHeight="1">
      <c r="A69" s="24"/>
      <c r="B69" s="24"/>
      <c r="C69" s="24" t="s">
        <v>333</v>
      </c>
      <c r="D69" s="24"/>
      <c r="E69" s="24"/>
      <c r="F69" s="24"/>
      <c r="G69" s="24"/>
      <c r="H69" s="24"/>
      <c r="I69" s="24"/>
    </row>
    <row r="72" spans="1:9" s="8" customFormat="1">
      <c r="C72" s="8" t="s">
        <v>378</v>
      </c>
      <c r="F72" s="8" t="s">
        <v>379</v>
      </c>
    </row>
    <row r="73" spans="1:9" s="8" customFormat="1">
      <c r="C73" s="8" t="s">
        <v>375</v>
      </c>
      <c r="F73" s="8" t="s">
        <v>376</v>
      </c>
    </row>
    <row r="74" spans="1:9">
      <c r="A74" s="8"/>
      <c r="B74" s="8"/>
      <c r="C74" s="8"/>
      <c r="D74" s="8"/>
      <c r="E74" s="8"/>
      <c r="F74" s="8"/>
    </row>
  </sheetData>
  <mergeCells count="6">
    <mergeCell ref="G12:I12"/>
    <mergeCell ref="A12:A13"/>
    <mergeCell ref="B12:B13"/>
    <mergeCell ref="C12:C13"/>
    <mergeCell ref="D12:D13"/>
    <mergeCell ref="E12:F12"/>
  </mergeCells>
  <printOptions horizontalCentered="1"/>
  <pageMargins left="0.19685039370078741" right="0.19685039370078741" top="0.19685039370078741" bottom="0.19685039370078741" header="0.19685039370078741" footer="0.19685039370078741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1:K35"/>
  <sheetViews>
    <sheetView workbookViewId="0">
      <selection activeCell="J12" sqref="J12"/>
    </sheetView>
  </sheetViews>
  <sheetFormatPr defaultRowHeight="15"/>
  <cols>
    <col min="1" max="1" width="6.5703125" customWidth="1"/>
    <col min="2" max="2" width="9.42578125" customWidth="1"/>
  </cols>
  <sheetData>
    <row r="1" spans="1:11" ht="17.25">
      <c r="I1" s="22" t="s">
        <v>348</v>
      </c>
    </row>
    <row r="2" spans="1:11" ht="17.25">
      <c r="A2" s="2"/>
      <c r="B2" s="8"/>
    </row>
    <row r="3" spans="1:11" ht="17.25">
      <c r="A3" s="1"/>
      <c r="B3" s="8"/>
    </row>
    <row r="4" spans="1:11" ht="17.25">
      <c r="A4" s="1"/>
      <c r="B4" s="8"/>
    </row>
    <row r="5" spans="1:11" ht="17.25">
      <c r="A5" s="1"/>
      <c r="B5" s="8"/>
    </row>
    <row r="7" spans="1:11" s="8" customFormat="1"/>
    <row r="8" spans="1:11" s="8" customFormat="1"/>
    <row r="9" spans="1:11" s="8" customFormat="1"/>
    <row r="10" spans="1:11" ht="17.25">
      <c r="K10" s="14" t="s">
        <v>348</v>
      </c>
    </row>
    <row r="11" spans="1:11" ht="18.75">
      <c r="B11" s="46" t="s">
        <v>373</v>
      </c>
    </row>
    <row r="12" spans="1:11">
      <c r="J12" s="40"/>
    </row>
    <row r="14" spans="1:11">
      <c r="A14" s="52" t="s">
        <v>314</v>
      </c>
      <c r="B14" s="52" t="s">
        <v>350</v>
      </c>
      <c r="C14" s="52" t="s">
        <v>351</v>
      </c>
      <c r="D14" s="52" t="s">
        <v>352</v>
      </c>
      <c r="E14" s="52"/>
      <c r="F14" s="52" t="s">
        <v>353</v>
      </c>
      <c r="G14" s="52"/>
      <c r="H14" s="52" t="s">
        <v>354</v>
      </c>
      <c r="I14" s="52"/>
      <c r="J14" s="52" t="s">
        <v>355</v>
      </c>
      <c r="K14" s="52"/>
    </row>
    <row r="15" spans="1:11">
      <c r="A15" s="52"/>
      <c r="B15" s="52"/>
      <c r="C15" s="52"/>
      <c r="D15" s="52" t="s">
        <v>356</v>
      </c>
      <c r="E15" s="52"/>
      <c r="F15" s="52" t="s">
        <v>357</v>
      </c>
      <c r="G15" s="52"/>
      <c r="H15" s="52" t="s">
        <v>357</v>
      </c>
      <c r="I15" s="52"/>
      <c r="J15" s="52" t="s">
        <v>357</v>
      </c>
      <c r="K15" s="52"/>
    </row>
    <row r="16" spans="1:11" ht="30">
      <c r="A16" s="52"/>
      <c r="B16" s="52"/>
      <c r="C16" s="52"/>
      <c r="D16" s="24" t="s">
        <v>358</v>
      </c>
      <c r="E16" s="24" t="s">
        <v>89</v>
      </c>
      <c r="F16" s="24" t="s">
        <v>359</v>
      </c>
      <c r="G16" s="24" t="s">
        <v>89</v>
      </c>
      <c r="H16" s="24" t="s">
        <v>359</v>
      </c>
      <c r="I16" s="24" t="s">
        <v>89</v>
      </c>
      <c r="J16" s="24" t="s">
        <v>359</v>
      </c>
      <c r="K16" s="24" t="s">
        <v>89</v>
      </c>
    </row>
    <row r="17" spans="1:11">
      <c r="A17" s="24">
        <v>0</v>
      </c>
      <c r="B17" s="24">
        <v>1</v>
      </c>
      <c r="C17" s="24">
        <v>2</v>
      </c>
      <c r="D17" s="24">
        <v>3</v>
      </c>
      <c r="E17" s="24">
        <v>4</v>
      </c>
      <c r="F17" s="24">
        <v>5</v>
      </c>
      <c r="G17" s="24">
        <v>6</v>
      </c>
      <c r="H17" s="24">
        <v>7</v>
      </c>
      <c r="I17" s="24">
        <v>8</v>
      </c>
      <c r="J17" s="24">
        <v>9</v>
      </c>
      <c r="K17" s="24">
        <v>10</v>
      </c>
    </row>
    <row r="18" spans="1:11">
      <c r="A18" s="24" t="s">
        <v>360</v>
      </c>
      <c r="B18" s="52" t="s">
        <v>349</v>
      </c>
      <c r="C18" s="52"/>
      <c r="D18" s="52"/>
      <c r="E18" s="52"/>
      <c r="F18" s="52"/>
      <c r="G18" s="52"/>
      <c r="H18" s="52"/>
      <c r="I18" s="52"/>
      <c r="J18" s="52"/>
      <c r="K18" s="52"/>
    </row>
    <row r="19" spans="1:11" ht="30">
      <c r="A19" s="24">
        <v>1</v>
      </c>
      <c r="B19" s="24" t="s">
        <v>361</v>
      </c>
      <c r="C19" s="24"/>
      <c r="D19" s="24" t="s">
        <v>79</v>
      </c>
      <c r="E19" s="24" t="s">
        <v>79</v>
      </c>
      <c r="F19" s="24"/>
      <c r="G19" s="24"/>
      <c r="H19" s="24"/>
      <c r="I19" s="24"/>
      <c r="J19" s="24"/>
      <c r="K19" s="24"/>
    </row>
    <row r="20" spans="1:11" ht="30">
      <c r="A20" s="24">
        <v>2</v>
      </c>
      <c r="B20" s="24" t="s">
        <v>362</v>
      </c>
      <c r="C20" s="24"/>
      <c r="D20" s="24" t="s">
        <v>79</v>
      </c>
      <c r="E20" s="24" t="s">
        <v>79</v>
      </c>
      <c r="F20" s="24"/>
      <c r="G20" s="24"/>
      <c r="H20" s="24"/>
      <c r="I20" s="24"/>
      <c r="J20" s="24"/>
      <c r="K20" s="24"/>
    </row>
    <row r="21" spans="1:11" ht="30">
      <c r="A21" s="24"/>
      <c r="B21" s="24" t="s">
        <v>363</v>
      </c>
      <c r="C21" s="24"/>
      <c r="D21" s="24" t="s">
        <v>79</v>
      </c>
      <c r="E21" s="24" t="s">
        <v>79</v>
      </c>
      <c r="F21" s="24"/>
      <c r="G21" s="24"/>
      <c r="H21" s="24"/>
      <c r="I21" s="24"/>
      <c r="J21" s="24"/>
      <c r="K21" s="24"/>
    </row>
    <row r="22" spans="1:11" ht="30">
      <c r="A22" s="24"/>
      <c r="B22" s="24" t="s">
        <v>364</v>
      </c>
      <c r="C22" s="24"/>
      <c r="D22" s="24" t="s">
        <v>79</v>
      </c>
      <c r="E22" s="24" t="s">
        <v>79</v>
      </c>
      <c r="F22" s="24"/>
      <c r="G22" s="24"/>
      <c r="H22" s="24"/>
      <c r="I22" s="24"/>
      <c r="J22" s="24"/>
      <c r="K22" s="24"/>
    </row>
    <row r="23" spans="1:11">
      <c r="A23" s="24" t="s">
        <v>365</v>
      </c>
      <c r="B23" s="52" t="s">
        <v>366</v>
      </c>
      <c r="C23" s="52"/>
      <c r="D23" s="52"/>
      <c r="E23" s="52"/>
      <c r="F23" s="52"/>
      <c r="G23" s="52"/>
      <c r="H23" s="52"/>
      <c r="I23" s="52"/>
      <c r="J23" s="52"/>
      <c r="K23" s="52"/>
    </row>
    <row r="24" spans="1:11" ht="30">
      <c r="A24" s="24">
        <v>1</v>
      </c>
      <c r="B24" s="24" t="s">
        <v>367</v>
      </c>
      <c r="C24" s="24"/>
      <c r="D24" s="24" t="s">
        <v>79</v>
      </c>
      <c r="E24" s="24" t="s">
        <v>79</v>
      </c>
      <c r="F24" s="24"/>
      <c r="G24" s="24"/>
      <c r="H24" s="24"/>
      <c r="I24" s="24"/>
      <c r="J24" s="24"/>
      <c r="K24" s="24"/>
    </row>
    <row r="25" spans="1:11" ht="30">
      <c r="A25" s="24">
        <v>2</v>
      </c>
      <c r="B25" s="24" t="s">
        <v>368</v>
      </c>
      <c r="C25" s="24"/>
      <c r="D25" s="24" t="s">
        <v>79</v>
      </c>
      <c r="E25" s="24" t="s">
        <v>79</v>
      </c>
      <c r="F25" s="24"/>
      <c r="G25" s="24"/>
      <c r="H25" s="24"/>
      <c r="I25" s="24"/>
      <c r="J25" s="24"/>
      <c r="K25" s="24"/>
    </row>
    <row r="26" spans="1:11" ht="30">
      <c r="A26" s="24"/>
      <c r="B26" s="24" t="s">
        <v>372</v>
      </c>
      <c r="C26" s="24"/>
      <c r="D26" s="24" t="s">
        <v>79</v>
      </c>
      <c r="E26" s="24" t="s">
        <v>79</v>
      </c>
      <c r="F26" s="24"/>
      <c r="G26" s="24"/>
      <c r="H26" s="24"/>
      <c r="I26" s="24"/>
      <c r="J26" s="24"/>
      <c r="K26" s="24"/>
    </row>
    <row r="27" spans="1:11" ht="30">
      <c r="A27" s="24"/>
      <c r="B27" s="24" t="s">
        <v>369</v>
      </c>
      <c r="C27" s="24"/>
      <c r="D27" s="24" t="s">
        <v>79</v>
      </c>
      <c r="E27" s="24" t="s">
        <v>79</v>
      </c>
      <c r="F27" s="24"/>
      <c r="G27" s="24"/>
      <c r="H27" s="24"/>
      <c r="I27" s="24"/>
      <c r="J27" s="24"/>
      <c r="K27" s="24"/>
    </row>
    <row r="28" spans="1:11" ht="60">
      <c r="A28" s="24" t="s">
        <v>370</v>
      </c>
      <c r="B28" s="24" t="s">
        <v>371</v>
      </c>
      <c r="C28" s="24"/>
      <c r="D28" s="24"/>
      <c r="E28" s="24"/>
      <c r="F28" s="24"/>
      <c r="G28" s="24"/>
      <c r="H28" s="24"/>
      <c r="I28" s="24"/>
      <c r="J28" s="24"/>
      <c r="K28" s="24"/>
    </row>
    <row r="31" spans="1:11" s="8" customFormat="1">
      <c r="C31" s="8" t="s">
        <v>378</v>
      </c>
      <c r="G31" s="8" t="s">
        <v>379</v>
      </c>
    </row>
    <row r="32" spans="1:11" s="8" customFormat="1">
      <c r="C32" s="8" t="s">
        <v>375</v>
      </c>
      <c r="G32" s="8" t="s">
        <v>376</v>
      </c>
    </row>
    <row r="33" spans="1:7">
      <c r="A33" s="8"/>
      <c r="B33" s="8"/>
      <c r="C33" s="8"/>
      <c r="D33" s="8"/>
      <c r="E33" s="8"/>
      <c r="G33" s="8"/>
    </row>
    <row r="34" spans="1:7">
      <c r="A34" s="8"/>
      <c r="B34" s="8"/>
      <c r="C34" s="8"/>
      <c r="D34" s="8"/>
      <c r="E34" s="8"/>
      <c r="F34" s="8"/>
      <c r="G34" s="8"/>
    </row>
    <row r="35" spans="1:7">
      <c r="A35" s="8"/>
      <c r="B35" s="8"/>
      <c r="C35" s="8"/>
      <c r="D35" s="8"/>
      <c r="E35" s="8"/>
      <c r="F35" s="8"/>
      <c r="G35" s="8"/>
    </row>
  </sheetData>
  <mergeCells count="13">
    <mergeCell ref="B18:K18"/>
    <mergeCell ref="B23:K23"/>
    <mergeCell ref="H14:I14"/>
    <mergeCell ref="J14:K14"/>
    <mergeCell ref="D15:E15"/>
    <mergeCell ref="F15:G15"/>
    <mergeCell ref="H15:I15"/>
    <mergeCell ref="J15:K15"/>
    <mergeCell ref="A14:A16"/>
    <mergeCell ref="B14:B16"/>
    <mergeCell ref="C14:C16"/>
    <mergeCell ref="D14:E14"/>
    <mergeCell ref="F14:G14"/>
  </mergeCells>
  <printOptions horizontalCentered="1" verticalCentered="1"/>
  <pageMargins left="0.19685039370078741" right="0.19685039370078741" top="0.39370078740157483" bottom="0.39370078740157483" header="0.19685039370078741" footer="0.19685039370078741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Foi de lucru</vt:lpstr>
      </vt:variant>
      <vt:variant>
        <vt:i4>5</vt:i4>
      </vt:variant>
      <vt:variant>
        <vt:lpstr>Zone denumite</vt:lpstr>
      </vt:variant>
      <vt:variant>
        <vt:i4>1</vt:i4>
      </vt:variant>
    </vt:vector>
  </HeadingPairs>
  <TitlesOfParts>
    <vt:vector size="6" baseType="lpstr">
      <vt:lpstr>Anexa 1</vt:lpstr>
      <vt:lpstr>Anexa 2</vt:lpstr>
      <vt:lpstr>Anexa 3</vt:lpstr>
      <vt:lpstr>Anexa 4</vt:lpstr>
      <vt:lpstr>Anexa 5</vt:lpstr>
      <vt:lpstr>'Anexa 3'!OLE_LINK1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Mircea Cornea</cp:lastModifiedBy>
  <cp:lastPrinted>2020-03-10T12:13:14Z</cp:lastPrinted>
  <dcterms:created xsi:type="dcterms:W3CDTF">2018-02-07T19:31:36Z</dcterms:created>
  <dcterms:modified xsi:type="dcterms:W3CDTF">2021-08-10T11:25:38Z</dcterms:modified>
</cp:coreProperties>
</file>