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Anexa 1" sheetId="1" r:id="rId1"/>
    <sheet name="Anexa 2" sheetId="2" r:id="rId2"/>
    <sheet name="Anexa 3" sheetId="3" r:id="rId3"/>
    <sheet name="Anexa 4" sheetId="5" r:id="rId4"/>
    <sheet name="Anexa 5" sheetId="7" r:id="rId5"/>
  </sheets>
  <definedNames>
    <definedName name="OLE_LINK1" localSheetId="2">'Anexa 3'!$A$1</definedName>
  </definedNames>
  <calcPr calcId="124519"/>
</workbook>
</file>

<file path=xl/calcChain.xml><?xml version="1.0" encoding="utf-8"?>
<calcChain xmlns="http://schemas.openxmlformats.org/spreadsheetml/2006/main">
  <c r="I27" i="5"/>
  <c r="H27"/>
  <c r="G27"/>
  <c r="H54" l="1"/>
  <c r="I54"/>
  <c r="G54"/>
  <c r="M24" i="2" l="1"/>
  <c r="J67" i="1"/>
  <c r="H69"/>
  <c r="K17"/>
  <c r="K53" i="2"/>
  <c r="L53"/>
  <c r="J53"/>
  <c r="J51" s="1"/>
  <c r="K51"/>
  <c r="H17" i="1"/>
  <c r="H28"/>
  <c r="N84" i="2"/>
  <c r="N83"/>
  <c r="J76"/>
  <c r="I72"/>
  <c r="I70"/>
  <c r="I53"/>
  <c r="G53"/>
  <c r="I69" l="1"/>
  <c r="G22"/>
  <c r="G28"/>
  <c r="G35"/>
  <c r="G33" s="1"/>
  <c r="G41"/>
  <c r="G51"/>
  <c r="G61"/>
  <c r="G59" s="1"/>
  <c r="G72"/>
  <c r="G76"/>
  <c r="G92"/>
  <c r="G88" s="1"/>
  <c r="G98"/>
  <c r="G107"/>
  <c r="G106" s="1"/>
  <c r="G112"/>
  <c r="G111" s="1"/>
  <c r="G119"/>
  <c r="G124"/>
  <c r="G127"/>
  <c r="G123" s="1"/>
  <c r="G134"/>
  <c r="G146"/>
  <c r="G141" s="1"/>
  <c r="G133" s="1"/>
  <c r="G151"/>
  <c r="G154"/>
  <c r="G17" i="1"/>
  <c r="G28"/>
  <c r="M33" i="2"/>
  <c r="M27"/>
  <c r="M25"/>
  <c r="M23"/>
  <c r="G150" l="1"/>
  <c r="G105"/>
  <c r="G167"/>
  <c r="G174" s="1"/>
  <c r="G65"/>
  <c r="G50" s="1"/>
  <c r="G49" s="1"/>
  <c r="G48" s="1"/>
  <c r="G21"/>
  <c r="G171"/>
  <c r="I51"/>
  <c r="O139"/>
  <c r="O175"/>
  <c r="N175"/>
  <c r="O173"/>
  <c r="O172"/>
  <c r="O162"/>
  <c r="O158"/>
  <c r="O140"/>
  <c r="O136"/>
  <c r="O132"/>
  <c r="O130"/>
  <c r="O128"/>
  <c r="O115"/>
  <c r="O108"/>
  <c r="O104"/>
  <c r="O97"/>
  <c r="O87"/>
  <c r="O86"/>
  <c r="O84"/>
  <c r="O81"/>
  <c r="O78"/>
  <c r="O70"/>
  <c r="O69"/>
  <c r="O67"/>
  <c r="O64"/>
  <c r="O62"/>
  <c r="O60"/>
  <c r="O57"/>
  <c r="O56"/>
  <c r="O55"/>
  <c r="O54"/>
  <c r="O24"/>
  <c r="O25"/>
  <c r="O27"/>
  <c r="G17" i="5"/>
  <c r="G16" s="1"/>
  <c r="H17"/>
  <c r="H16" s="1"/>
  <c r="I17"/>
  <c r="I16" s="1"/>
  <c r="F27"/>
  <c r="F17"/>
  <c r="F16" s="1"/>
  <c r="E17"/>
  <c r="E16" s="1"/>
  <c r="I18" i="3"/>
  <c r="G17"/>
  <c r="D17"/>
  <c r="E17"/>
  <c r="N172" i="2"/>
  <c r="N173"/>
  <c r="K76"/>
  <c r="L76"/>
  <c r="N24"/>
  <c r="N25"/>
  <c r="M26"/>
  <c r="N27"/>
  <c r="M29"/>
  <c r="M30"/>
  <c r="M31"/>
  <c r="M32"/>
  <c r="M34"/>
  <c r="M36"/>
  <c r="M37"/>
  <c r="M38"/>
  <c r="M39"/>
  <c r="M40"/>
  <c r="N40" s="1"/>
  <c r="M42"/>
  <c r="M43"/>
  <c r="M44"/>
  <c r="M45"/>
  <c r="M46"/>
  <c r="M47"/>
  <c r="M52"/>
  <c r="M54"/>
  <c r="N54" s="1"/>
  <c r="M55"/>
  <c r="N55" s="1"/>
  <c r="M56"/>
  <c r="N56" s="1"/>
  <c r="M57"/>
  <c r="N57" s="1"/>
  <c r="M58"/>
  <c r="M60"/>
  <c r="N60" s="1"/>
  <c r="M62"/>
  <c r="N62" s="1"/>
  <c r="M63"/>
  <c r="M64"/>
  <c r="N64" s="1"/>
  <c r="M66"/>
  <c r="M67"/>
  <c r="N67" s="1"/>
  <c r="M68"/>
  <c r="M70"/>
  <c r="M71"/>
  <c r="M73"/>
  <c r="M74"/>
  <c r="M75"/>
  <c r="M77"/>
  <c r="M78"/>
  <c r="N78" s="1"/>
  <c r="M79"/>
  <c r="M80"/>
  <c r="M81"/>
  <c r="N81" s="1"/>
  <c r="M84"/>
  <c r="M85"/>
  <c r="M86"/>
  <c r="N86" s="1"/>
  <c r="M87"/>
  <c r="N87" s="1"/>
  <c r="M89"/>
  <c r="M90"/>
  <c r="M91"/>
  <c r="M93"/>
  <c r="M94"/>
  <c r="M95"/>
  <c r="M96"/>
  <c r="M97"/>
  <c r="N97" s="1"/>
  <c r="M99"/>
  <c r="M100"/>
  <c r="M101"/>
  <c r="M102"/>
  <c r="M103"/>
  <c r="M104"/>
  <c r="N104" s="1"/>
  <c r="M108"/>
  <c r="N108" s="1"/>
  <c r="M109"/>
  <c r="M110"/>
  <c r="M113"/>
  <c r="M114"/>
  <c r="M115"/>
  <c r="N115" s="1"/>
  <c r="M116"/>
  <c r="M117"/>
  <c r="M118"/>
  <c r="M120"/>
  <c r="M121"/>
  <c r="M122"/>
  <c r="M125"/>
  <c r="M126"/>
  <c r="M128"/>
  <c r="N128" s="1"/>
  <c r="M129"/>
  <c r="M130"/>
  <c r="N130" s="1"/>
  <c r="M131"/>
  <c r="M132"/>
  <c r="N132" s="1"/>
  <c r="M135"/>
  <c r="M136"/>
  <c r="M137"/>
  <c r="M138"/>
  <c r="M139"/>
  <c r="N139" s="1"/>
  <c r="M140"/>
  <c r="N140" s="1"/>
  <c r="M142"/>
  <c r="M143"/>
  <c r="M144"/>
  <c r="M145"/>
  <c r="M147"/>
  <c r="M148"/>
  <c r="M149"/>
  <c r="M152"/>
  <c r="M153"/>
  <c r="M155"/>
  <c r="M156"/>
  <c r="M157"/>
  <c r="M158"/>
  <c r="M160"/>
  <c r="M161"/>
  <c r="M162"/>
  <c r="M165"/>
  <c r="M166"/>
  <c r="L154"/>
  <c r="K154"/>
  <c r="J154"/>
  <c r="M154" s="1"/>
  <c r="L151"/>
  <c r="K151"/>
  <c r="K150" s="1"/>
  <c r="J151"/>
  <c r="L150"/>
  <c r="L146"/>
  <c r="L141" s="1"/>
  <c r="L133" s="1"/>
  <c r="K146"/>
  <c r="J146"/>
  <c r="J141"/>
  <c r="J133" s="1"/>
  <c r="L127"/>
  <c r="K127"/>
  <c r="J127"/>
  <c r="L124"/>
  <c r="K124"/>
  <c r="J124"/>
  <c r="L123"/>
  <c r="L119"/>
  <c r="K119"/>
  <c r="J119"/>
  <c r="L112"/>
  <c r="L111" s="1"/>
  <c r="L106" s="1"/>
  <c r="L167" s="1"/>
  <c r="K112"/>
  <c r="K111" s="1"/>
  <c r="J112"/>
  <c r="J111" s="1"/>
  <c r="L107"/>
  <c r="L171" s="1"/>
  <c r="K107"/>
  <c r="K171" s="1"/>
  <c r="J107"/>
  <c r="J171" s="1"/>
  <c r="L98"/>
  <c r="K98"/>
  <c r="J98"/>
  <c r="L92"/>
  <c r="L88" s="1"/>
  <c r="K92"/>
  <c r="J92"/>
  <c r="K88"/>
  <c r="L83"/>
  <c r="L82" s="1"/>
  <c r="K83"/>
  <c r="K82" s="1"/>
  <c r="J83"/>
  <c r="J82"/>
  <c r="L72"/>
  <c r="L69" s="1"/>
  <c r="K72"/>
  <c r="K69" s="1"/>
  <c r="J72"/>
  <c r="J69" s="1"/>
  <c r="L61"/>
  <c r="L59" s="1"/>
  <c r="K61"/>
  <c r="K59" s="1"/>
  <c r="J61"/>
  <c r="L51"/>
  <c r="L41"/>
  <c r="K41"/>
  <c r="J41"/>
  <c r="L35"/>
  <c r="K35"/>
  <c r="J35"/>
  <c r="L28"/>
  <c r="K28"/>
  <c r="J28"/>
  <c r="M28" s="1"/>
  <c r="L22"/>
  <c r="K22"/>
  <c r="J22"/>
  <c r="I98"/>
  <c r="I83"/>
  <c r="O83" s="1"/>
  <c r="I154"/>
  <c r="I151"/>
  <c r="I146"/>
  <c r="I141" s="1"/>
  <c r="I134"/>
  <c r="O134" s="1"/>
  <c r="I127"/>
  <c r="O127" s="1"/>
  <c r="I124"/>
  <c r="I119"/>
  <c r="I112"/>
  <c r="I111" s="1"/>
  <c r="O111" s="1"/>
  <c r="I107"/>
  <c r="I171" s="1"/>
  <c r="I92"/>
  <c r="I88" s="1"/>
  <c r="I76"/>
  <c r="O76" s="1"/>
  <c r="I61"/>
  <c r="I59" s="1"/>
  <c r="I41"/>
  <c r="I35"/>
  <c r="I33" s="1"/>
  <c r="I28"/>
  <c r="I22"/>
  <c r="O22" s="1"/>
  <c r="M92" l="1"/>
  <c r="M119"/>
  <c r="M124"/>
  <c r="M146"/>
  <c r="J150"/>
  <c r="M151"/>
  <c r="M150"/>
  <c r="I133"/>
  <c r="I150"/>
  <c r="M41"/>
  <c r="K65"/>
  <c r="J88"/>
  <c r="M88" s="1"/>
  <c r="K123"/>
  <c r="K141"/>
  <c r="K133" s="1"/>
  <c r="M112"/>
  <c r="M72"/>
  <c r="M127"/>
  <c r="J123"/>
  <c r="M76"/>
  <c r="N76" s="1"/>
  <c r="M69"/>
  <c r="G20"/>
  <c r="G164"/>
  <c r="G176"/>
  <c r="F17" i="3"/>
  <c r="M111" i="2"/>
  <c r="N111" s="1"/>
  <c r="I123"/>
  <c r="O123" s="1"/>
  <c r="N127"/>
  <c r="O133"/>
  <c r="O171"/>
  <c r="O98"/>
  <c r="O82"/>
  <c r="O59"/>
  <c r="O51"/>
  <c r="O53"/>
  <c r="O61"/>
  <c r="O107"/>
  <c r="F18" i="3"/>
  <c r="H17"/>
  <c r="I17" s="1"/>
  <c r="M35" i="2"/>
  <c r="L21"/>
  <c r="L20" s="1"/>
  <c r="N33"/>
  <c r="M133"/>
  <c r="N133" s="1"/>
  <c r="L105"/>
  <c r="K106"/>
  <c r="M171"/>
  <c r="N171" s="1"/>
  <c r="J106"/>
  <c r="M107"/>
  <c r="N107" s="1"/>
  <c r="M98"/>
  <c r="N98" s="1"/>
  <c r="M82"/>
  <c r="N82" s="1"/>
  <c r="M83"/>
  <c r="L65"/>
  <c r="M61"/>
  <c r="N61" s="1"/>
  <c r="J59"/>
  <c r="K50"/>
  <c r="M59"/>
  <c r="N59" s="1"/>
  <c r="M51"/>
  <c r="N51" s="1"/>
  <c r="M53"/>
  <c r="N53" s="1"/>
  <c r="M22"/>
  <c r="N22" s="1"/>
  <c r="K21"/>
  <c r="K20" s="1"/>
  <c r="I21"/>
  <c r="I65"/>
  <c r="O65" s="1"/>
  <c r="I106"/>
  <c r="J65" l="1"/>
  <c r="J50" s="1"/>
  <c r="M123"/>
  <c r="M141"/>
  <c r="M65"/>
  <c r="N65" s="1"/>
  <c r="L164"/>
  <c r="N123"/>
  <c r="G159"/>
  <c r="G177"/>
  <c r="I50"/>
  <c r="O50" s="1"/>
  <c r="I164"/>
  <c r="I176"/>
  <c r="O106"/>
  <c r="O21"/>
  <c r="O176" s="1"/>
  <c r="I20"/>
  <c r="I177" s="1"/>
  <c r="J21"/>
  <c r="J20" s="1"/>
  <c r="K167"/>
  <c r="K105"/>
  <c r="K49" s="1"/>
  <c r="K48" s="1"/>
  <c r="J167"/>
  <c r="M167" s="1"/>
  <c r="M174" s="1"/>
  <c r="M106"/>
  <c r="N106" s="1"/>
  <c r="J105"/>
  <c r="L50"/>
  <c r="L49" s="1"/>
  <c r="L48" s="1"/>
  <c r="L159" s="1"/>
  <c r="J49"/>
  <c r="K164"/>
  <c r="I167"/>
  <c r="I105"/>
  <c r="M50" l="1"/>
  <c r="N50" s="1"/>
  <c r="I174"/>
  <c r="N174" s="1"/>
  <c r="N167"/>
  <c r="O105"/>
  <c r="I49"/>
  <c r="I48" s="1"/>
  <c r="I159" s="1"/>
  <c r="O164"/>
  <c r="O20"/>
  <c r="O177" s="1"/>
  <c r="O167"/>
  <c r="J164"/>
  <c r="M164" s="1"/>
  <c r="N164" s="1"/>
  <c r="M21"/>
  <c r="M20"/>
  <c r="M105"/>
  <c r="N105" s="1"/>
  <c r="K159"/>
  <c r="M49"/>
  <c r="J48"/>
  <c r="O174" l="1"/>
  <c r="N21"/>
  <c r="N176" s="1"/>
  <c r="M176"/>
  <c r="N20"/>
  <c r="N177" s="1"/>
  <c r="M177"/>
  <c r="N49"/>
  <c r="O49"/>
  <c r="M48"/>
  <c r="N48" s="1"/>
  <c r="J159"/>
  <c r="M159" s="1"/>
  <c r="N159" s="1"/>
  <c r="O48" l="1"/>
  <c r="O159"/>
  <c r="G67" i="1" l="1"/>
  <c r="M66"/>
  <c r="M65"/>
  <c r="M35"/>
  <c r="M34"/>
  <c r="M33"/>
  <c r="M29"/>
  <c r="M26"/>
  <c r="M25"/>
  <c r="M18"/>
  <c r="L66"/>
  <c r="L65"/>
  <c r="L35"/>
  <c r="L34"/>
  <c r="L33"/>
  <c r="L29"/>
  <c r="L26"/>
  <c r="L25"/>
  <c r="L18"/>
  <c r="K69"/>
  <c r="K68"/>
  <c r="K67"/>
  <c r="K28"/>
  <c r="K27" s="1"/>
  <c r="K24" s="1"/>
  <c r="K23" s="1"/>
  <c r="K70"/>
  <c r="J69"/>
  <c r="J68"/>
  <c r="J28"/>
  <c r="J27" s="1"/>
  <c r="J24" s="1"/>
  <c r="J23" s="1"/>
  <c r="J17"/>
  <c r="J70" s="1"/>
  <c r="I65"/>
  <c r="I18"/>
  <c r="I25"/>
  <c r="I26"/>
  <c r="I28"/>
  <c r="I29"/>
  <c r="I33"/>
  <c r="I34"/>
  <c r="I35"/>
  <c r="I66"/>
  <c r="H68"/>
  <c r="H67"/>
  <c r="H70"/>
  <c r="G68"/>
  <c r="G69"/>
  <c r="G27"/>
  <c r="G24" s="1"/>
  <c r="G23" s="1"/>
  <c r="M69" l="1"/>
  <c r="M23"/>
  <c r="M17"/>
  <c r="M70" s="1"/>
  <c r="H27"/>
  <c r="H24" s="1"/>
  <c r="G72"/>
  <c r="G70"/>
  <c r="I17"/>
  <c r="I70" s="1"/>
  <c r="I69"/>
  <c r="G38"/>
  <c r="G40" s="1"/>
  <c r="G46" s="1"/>
  <c r="M27"/>
  <c r="L28"/>
  <c r="M24"/>
  <c r="M28"/>
  <c r="I27"/>
  <c r="L69"/>
  <c r="L17"/>
  <c r="L70" s="1"/>
  <c r="K38"/>
  <c r="J38"/>
  <c r="J40" s="1"/>
  <c r="J46" s="1"/>
  <c r="H23" l="1"/>
  <c r="L24"/>
  <c r="I24"/>
  <c r="L27"/>
  <c r="K40"/>
  <c r="M38"/>
  <c r="L23" l="1"/>
  <c r="H38"/>
  <c r="I23"/>
  <c r="K46"/>
  <c r="M46" s="1"/>
  <c r="M40"/>
  <c r="H40" l="1"/>
  <c r="I38"/>
  <c r="L38"/>
  <c r="L40" l="1"/>
  <c r="H46"/>
  <c r="I40"/>
  <c r="I46" l="1"/>
  <c r="L46"/>
</calcChain>
</file>

<file path=xl/sharedStrings.xml><?xml version="1.0" encoding="utf-8"?>
<sst xmlns="http://schemas.openxmlformats.org/spreadsheetml/2006/main" count="613" uniqueCount="400">
  <si>
    <t>ANEXA Nr. 1</t>
  </si>
  <si>
    <t>INDICATORI</t>
  </si>
  <si>
    <t>Nr. rd.</t>
  </si>
  <si>
    <t>%</t>
  </si>
  <si>
    <t>9 = 7/5</t>
  </si>
  <si>
    <t>10 = 8/7</t>
  </si>
  <si>
    <t>6 = 5/4</t>
  </si>
  <si>
    <t>I.</t>
  </si>
  <si>
    <t>VENITURI TOTALE (rd. 1 = rd. 2 + rd. 5 + rd. 6)</t>
  </si>
  <si>
    <t>Venituri totale din exploatare, din care:</t>
  </si>
  <si>
    <t>a)</t>
  </si>
  <si>
    <t>subvenții, cf. prevederilor legale în vigoare</t>
  </si>
  <si>
    <t>b)</t>
  </si>
  <si>
    <t>transferuri, cf. prevederilor legale în vigoare</t>
  </si>
  <si>
    <t>Venituri financiare</t>
  </si>
  <si>
    <t>Venituri extraordinare</t>
  </si>
  <si>
    <t>II</t>
  </si>
  <si>
    <t>CHELTUIELI TOTALE (rd. 7 = rd. 8 + rd. 20 + rd. 21)</t>
  </si>
  <si>
    <t>Cheltuieli de exploatare, din care:</t>
  </si>
  <si>
    <t>A.</t>
  </si>
  <si>
    <t>cheltuieli cu bunuri și servicii</t>
  </si>
  <si>
    <t>B.</t>
  </si>
  <si>
    <t>cheltuieli cu impozite, taxe și vărsăminte asimilate</t>
  </si>
  <si>
    <t>C.</t>
  </si>
  <si>
    <t>cheltuieli cu personalul, din care:</t>
  </si>
  <si>
    <t>C0</t>
  </si>
  <si>
    <t>Cheltuieli de natură salarială (rd. 13 + rd. 14)</t>
  </si>
  <si>
    <t>C1</t>
  </si>
  <si>
    <t>ch. cu salariile</t>
  </si>
  <si>
    <t>C2</t>
  </si>
  <si>
    <t>bonusuri</t>
  </si>
  <si>
    <t>C3</t>
  </si>
  <si>
    <t>alte cheltuieli cu personalul, din care:</t>
  </si>
  <si>
    <t>cheltuieli cu plăți compensatorii aferente disponibilizărilor de personal</t>
  </si>
  <si>
    <t>C4</t>
  </si>
  <si>
    <t>Cheltuieli aferente contractului de mandat și a altor organe de conducere și control, comisii și comitete</t>
  </si>
  <si>
    <t>C5</t>
  </si>
  <si>
    <t>Cheltuieli cu contribuțiile datorate de angajator</t>
  </si>
  <si>
    <t>D.</t>
  </si>
  <si>
    <t>alte cheltuieli de exploatare</t>
  </si>
  <si>
    <t>Cheltuieli financiare</t>
  </si>
  <si>
    <t>Cheltuieli extraordinare</t>
  </si>
  <si>
    <t>III</t>
  </si>
  <si>
    <t>REZULTATUL BRUT (profit/pierdere)</t>
  </si>
  <si>
    <t>IV</t>
  </si>
  <si>
    <t>IMPOZIT PE PROFIT</t>
  </si>
  <si>
    <t>V</t>
  </si>
  <si>
    <t>PROFITUL CONTABIL RĂMAS DUPĂ DEDUCEREA IMPOZITULUI PE PROFIT, din care:</t>
  </si>
  <si>
    <t>Rezerve legale</t>
  </si>
  <si>
    <t>Alte rezerve reprezentând facilități fiscale prevăzute de lege</t>
  </si>
  <si>
    <t>Acoperirea pierderilor contabile din anii precedenți</t>
  </si>
  <si>
    <t>Constituirea surselor proprii de finanțare pentru proiectele cofinanțate din împrumuturi externe, precum și pentru constituirea surselor necesare rambursării ratelor de capital, plății dobânzilor, comisioanelor și altor costuri aferente acestor împrumuturi</t>
  </si>
  <si>
    <t>Alte repartizări prevăzute de lege</t>
  </si>
  <si>
    <t>Profitul contabil rămas după deducerea sumelor de la rd. 25, 26, 27, 28, 29</t>
  </si>
  <si>
    <t>Participarea salariaților la profit în limita a 10% din profitul net, dar nu mai mult de nivelul unui salariu de bază mediu lunar realizat la nivelul operatorului economic în exercițiul financiar de referință</t>
  </si>
  <si>
    <t>Minimum 50% vărsăminte la bugetul de stat sau local în cazul regiilor autonome, ori dividende cuvenite acționarilor, în cazul societăților/ companiilor naționale și societăților cu capital integral sau majoritar de stat, din care:</t>
  </si>
  <si>
    <t>- dividende cuvenite bugetului de stat</t>
  </si>
  <si>
    <t>- dividende cuvenite bugetului local</t>
  </si>
  <si>
    <t>33a</t>
  </si>
  <si>
    <t>c)</t>
  </si>
  <si>
    <t>- dividende cuvenite altor acționari</t>
  </si>
  <si>
    <t>Profitul nerepartizat pe destinațiile prevăzute la rd. 31 - rd. 32 se repartizează la alte rezerve și constituie sursă proprie de finanțare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</si>
  <si>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</si>
  <si>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</si>
  <si>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</si>
  <si>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</si>
  <si>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</si>
  <si>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</si>
  <si>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prestările de servicii</t>
  </si>
  <si>
    <t>d)</t>
  </si>
  <si>
    <t>cheltuieli cu reclama și publicitate</t>
  </si>
  <si>
    <t>e)</t>
  </si>
  <si>
    <t>alte cheltuieli</t>
  </si>
  <si>
    <t>VIII</t>
  </si>
  <si>
    <t>SURSE DE FINANȚARE A INVESTIȚIILOR, din care:</t>
  </si>
  <si>
    <t>Alocații de la buget</t>
  </si>
  <si>
    <t>alocații bugetare aferente plății angajamentelor din anii anteriori</t>
  </si>
  <si>
    <t>IX</t>
  </si>
  <si>
    <t>CHELTUIELI PENTRU INVESTIȚII</t>
  </si>
  <si>
    <t>X</t>
  </si>
  <si>
    <t>DATE DE FUNDAMENTARE</t>
  </si>
  <si>
    <t>Nr. de personal prognozat la finele anului</t>
  </si>
  <si>
    <t>Nr. mediu de salariați total</t>
  </si>
  <si>
    <t>Câștigul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</si>
  <si>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</si>
  <si>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 2/rd. 49)</t>
  </si>
  <si>
    <t>Productivitatea muncii în unități valorice pe total personal mediu recalculată cf. Legii anuale a bugetului de stat</t>
  </si>
  <si>
    <t>Productivitatea muncii în unități fizice pe total personal mediu (cantitate produse finite/ persoană)</t>
  </si>
  <si>
    <t>Cheltuieli totale la 1000 lei venituri totale (rd. 7/rd. 1)x1000</t>
  </si>
  <si>
    <t>Plăți restante</t>
  </si>
  <si>
    <t>Creanțe restante</t>
  </si>
  <si>
    <t>*) Rd. 50 = Rd. 154 din Anexa de fundamentare nr. 2</t>
  </si>
  <si>
    <t>**) Rd. 51 = Rd. 155 din Anexa de fundamentare nr. 2</t>
  </si>
  <si>
    <t xml:space="preserve">      CONDUCĂTORUL UNITĂȚII</t>
  </si>
  <si>
    <t>Credite pentru finanțarea activității curente (soldul rămas de rambursat)</t>
  </si>
  <si>
    <t>- de la alte entități</t>
  </si>
  <si>
    <t>- de la bugetul local</t>
  </si>
  <si>
    <t>- de la bugetul de stat</t>
  </si>
  <si>
    <t>- de la operatori cu capital privat</t>
  </si>
  <si>
    <t>- de la operatori cu capital integral/majoritar de stat</t>
  </si>
  <si>
    <t>Creanțe restante, din care:</t>
  </si>
  <si>
    <t>x</t>
  </si>
  <si>
    <t>163</t>
  </si>
  <si>
    <t>- pondere in venituri totale de exploatare = rd. 159/rd. 2</t>
  </si>
  <si>
    <t>- valoare = QPF x p</t>
  </si>
  <si>
    <t>- preț mediu (p)</t>
  </si>
  <si>
    <t>- cantitatea de produse finite (QPF)</t>
  </si>
  <si>
    <t>Elemente de calcul al productivității muncii în unități fizice, din care</t>
  </si>
  <si>
    <t>c1)</t>
  </si>
  <si>
    <t>Productivitatea muncii în unități fizice pe total personal mediu (cantitate produse finite/persoană) W = QPF/rd. 153</t>
  </si>
  <si>
    <t>Câștigul mediu lunar pe salariat (lei/persoană) determinat pe baza cheltuielilor de natură salarială, recalculat cf. Legii anuale a bugetului de stat</t>
  </si>
  <si>
    <t>Câștigul mediu lunar pe salariat (lei/persoană) determinat pe baza cheltuielilor de natură salarială [(rd. 147 - rd. 93* - rd. 98)/rd. 153]/12*1000</t>
  </si>
  <si>
    <t>Nr. mediu de salariați</t>
  </si>
  <si>
    <t>Cheltuieli cu salariile (rd. 88)</t>
  </si>
  <si>
    <t>. . . . . . . . . .</t>
  </si>
  <si>
    <t>Cheltuieli de natură salarială (rd. 87), din care: **)</t>
  </si>
  <si>
    <t>146</t>
  </si>
  <si>
    <t>- alte venituri care nu se iau în calcul la determinarea productivității muncii, cf. Legii anuale a bugetului de stat</t>
  </si>
  <si>
    <t>- venituri din subvenții și transferuri</t>
  </si>
  <si>
    <t>Venituri totale din exploatare, din care: (rd. 2)</t>
  </si>
  <si>
    <t>cheltuieli nedeductibile fiscal</t>
  </si>
  <si>
    <t>venituri neimpozabile</t>
  </si>
  <si>
    <t>REZULTATUL BRUT (profit/pierdere) (rd. 1-rd. 29)</t>
  </si>
  <si>
    <t>alte cheltuieli financiare</t>
  </si>
  <si>
    <t>aferente creditelor pentru activitatea curentă</t>
  </si>
  <si>
    <t>b2)</t>
  </si>
  <si>
    <t>aferente creditelor pentru investiții</t>
  </si>
  <si>
    <t>b1)</t>
  </si>
  <si>
    <t>cheltuieli din diferențe de curs valutar, din care:</t>
  </si>
  <si>
    <t>a2)</t>
  </si>
  <si>
    <t>a1)</t>
  </si>
  <si>
    <t>cheltuieli privind dobânzile, din care:</t>
  </si>
  <si>
    <t>Cheltuieli financiare (rd. 132 + rd. 135 + rd. 138), din care:</t>
  </si>
  <si>
    <t>- venituri din alte provizioane</t>
  </si>
  <si>
    <t>- din deprecierea imobilizărilor corporale și a activelor circulante</t>
  </si>
  <si>
    <t>- din participarea salariaților la profit</t>
  </si>
  <si>
    <t>din anularea provizioanelor (rd. 128 + rd. 129 + rd. 1 30), din care:</t>
  </si>
  <si>
    <t>venituri din provizioane și ajustări pentru depreciere sau pierderi de valoare , din care:</t>
  </si>
  <si>
    <t>f2)</t>
  </si>
  <si>
    <t>- provizioane in legătura cu contractul de mandat</t>
  </si>
  <si>
    <t>-provizioane privind participarea la profit a salariaților</t>
  </si>
  <si>
    <t>cheltuieli privind ajustările și provizioanele</t>
  </si>
  <si>
    <t>f1)</t>
  </si>
  <si>
    <t>ajustări și deprecieri pentru pierdere de valoare și provizioane (rd. 123-rd. 126), din care:</t>
  </si>
  <si>
    <t>f)</t>
  </si>
  <si>
    <t>ch. cu amortizarea imobilizărilor corporale și necorporale</t>
  </si>
  <si>
    <t>cheltuieli aferente transferurilor pentru plata personalului</t>
  </si>
  <si>
    <t>cheltuieli privind activele imobilizate</t>
  </si>
  <si>
    <t>- către alți creditori</t>
  </si>
  <si>
    <t>- către bugetul general consolidat</t>
  </si>
  <si>
    <t>cheltuieli cu majorări și penalități (rd. 122 + rd. 123), din care:</t>
  </si>
  <si>
    <t>D. Alte cheltuieli de exploatare (rd. 115 + rd. 118 + rd. 119 + rd. 120 + rd. 121 + rd. 122), din care:</t>
  </si>
  <si>
    <t>d) pentru alte comisii și comitete constituite potrivit legii</t>
  </si>
  <si>
    <t>c) pentru AGA și cenzori</t>
  </si>
  <si>
    <t>- componenta variabilă</t>
  </si>
  <si>
    <t>- componenta fixă</t>
  </si>
  <si>
    <t>b) pentru consiliul de administrație/consiliul de supraveghere, din care:</t>
  </si>
  <si>
    <t>a) pentru directori/directorat</t>
  </si>
  <si>
    <t>Cheltuieli aferente contractului de mandat și a altor organe de conducere și control, comisii și comitete (rd. 105 + rd. 108 + rd. 111 + rd. 112), din care:</t>
  </si>
  <si>
    <t>c) cheltuieli de natură salarială aferente restructurării, privatizării, administrator special, alte comisii și comitete</t>
  </si>
  <si>
    <t>b) ch. cu drepturile salariale cuvenite în baza unor hotărâri judecătorești</t>
  </si>
  <si>
    <t>a) ch. cu plățile compensatorii aferente disponibilizărilor de personal</t>
  </si>
  <si>
    <t>Alte cheltuieli cu personalul (rd. 101 + rd. 102 + rd. 103), din care:</t>
  </si>
  <si>
    <t>e) alte cheltuieli conform CCM.</t>
  </si>
  <si>
    <t>d) ch. privind participarea salariaților la profitul obținut în anul precedent</t>
  </si>
  <si>
    <t>c) vouchere de vacanță;</t>
  </si>
  <si>
    <t>b) tichete de masă;</t>
  </si>
  <si>
    <t>95</t>
  </si>
  <si>
    <t>- tichete cadou pentru cheltuieli sociale potrivit Legii nr. 193/2006, cu modificările ulterioare;</t>
  </si>
  <si>
    <t>94</t>
  </si>
  <si>
    <t>- tichete de creșă, cf. Legii nr. 193/2006, cu modificările ulterioare;</t>
  </si>
  <si>
    <t>a) cheltuieli sociale prevăzute la art. 25 din Legea nr. 227/2015 privind Codul fiscal(*, cu modificările și completările ulterioare, din care:</t>
  </si>
  <si>
    <t>Bonusuri (rd. 93 + rd. 96 + rd. 97 + rd. 98 + rd. 99), din care:</t>
  </si>
  <si>
    <t>c) alte bonificații (conform CCM) '</t>
  </si>
  <si>
    <t>b) sporuri, prime și alte bonificații aferente salariului de bază (conform CCM)</t>
  </si>
  <si>
    <t>a) salarii de bază</t>
  </si>
  <si>
    <t>Cheltuieli cu salariile (rd. 89 + rd. 90 + rd. 91), din care:</t>
  </si>
  <si>
    <t>Cheltuieli de natură salarială (rd. 88 + rd. 92)</t>
  </si>
  <si>
    <t>C. Cheltuieli cu personalul (rd. 87 + rd. 100 + rd. 104 + rd. 113), din care:</t>
  </si>
  <si>
    <t>cheltuieli cu alte taxe și impozite</t>
  </si>
  <si>
    <t>ch. cu taxa de mediu</t>
  </si>
  <si>
    <t>ch. cu taxa de autorizare</t>
  </si>
  <si>
    <t>ch. cu taxa de licență</t>
  </si>
  <si>
    <t>ch. cu redevența pentru concesionarea bunurilor publice și resursele minerale</t>
  </si>
  <si>
    <t>ch. cu taxa pt. activitatea de exploatare a resurselor minerale</t>
  </si>
  <si>
    <t>B Cheltuieli cu impozite, taxe și vărsăminte asimilate (rd. 80 + rd. 81 + rd. 82 + rd. 83 + rd. 84 + rd. 85), din care:</t>
  </si>
  <si>
    <t>j)</t>
  </si>
  <si>
    <t>cheltuieli cu anunțurile privind licitațiile și alte anunțuri</t>
  </si>
  <si>
    <t>i7)</t>
  </si>
  <si>
    <t>cheltuieli privind recrutarea și plasarea personalului de conducere cf. Ordonanței de urgentă a Guvernului nr. 109/2011</t>
  </si>
  <si>
    <t>i6)</t>
  </si>
  <si>
    <t>cheltuieli cu prestațiile efectuate de filiale</t>
  </si>
  <si>
    <t>i5)</t>
  </si>
  <si>
    <t>- aferente bunurilor de natura domeniului public</t>
  </si>
  <si>
    <t>cheltuieli cu reevaluarea imobilizărilor corporale și necorporale, din care:</t>
  </si>
  <si>
    <t>i4)</t>
  </si>
  <si>
    <t>cheltuieli cu pregătirea profesională</t>
  </si>
  <si>
    <t>i3)</t>
  </si>
  <si>
    <t>cheltuieli privind întreținerea și funcționarea tehnicii de calcul</t>
  </si>
  <si>
    <t>i2)</t>
  </si>
  <si>
    <t>cheltuieli de asigurare și pază</t>
  </si>
  <si>
    <t>i1)</t>
  </si>
  <si>
    <t>alte cheltuieli cu serviciile executate de terți, din care:</t>
  </si>
  <si>
    <t>i)</t>
  </si>
  <si>
    <t>cheltuieli cu serviciile bancare și asimilate</t>
  </si>
  <si>
    <t>h)</t>
  </si>
  <si>
    <t>cheltuieli poștale și taxe de telecomunicații</t>
  </si>
  <si>
    <t>g)</t>
  </si>
  <si>
    <t>-externa</t>
  </si>
  <si>
    <t>-interna</t>
  </si>
  <si>
    <t>64</t>
  </si>
  <si>
    <t>- cheltuieli cu diurna (rd. 65 + rd. 66), din care:</t>
  </si>
  <si>
    <t>cheltuieli de deplasare, detașare, transfer, din care:</t>
  </si>
  <si>
    <t>cheltuieli cu transportul de bunuri și persoane</t>
  </si>
  <si>
    <t>ch. de sponsorizare pentru alte acțiuni și activități</t>
  </si>
  <si>
    <t>d4)</t>
  </si>
  <si>
    <t>- pentru cluburile sportive</t>
  </si>
  <si>
    <t>d3)</t>
  </si>
  <si>
    <t>ch. de sponsorizare in domeniile educație, învățământ, social și sport, din care:</t>
  </si>
  <si>
    <t>d2)</t>
  </si>
  <si>
    <t>ch. de sponsorizare in domeniul medical și sănătate</t>
  </si>
  <si>
    <t>d1)</t>
  </si>
  <si>
    <t>Ch. cu sponsorizarea, potrivit O.U.G. nr. 2/2015 (rd. 58 + rd. 59 + rd. 61), din care:</t>
  </si>
  <si>
    <t>- ch. de promovare a produselor</t>
  </si>
  <si>
    <t>55</t>
  </si>
  <si>
    <t>- tichete cadou ptr. campanii de marketing, studiul pieței, promovarea pe piețe existente sau noi, potrivit Legii nr. 193/2006, cu modificările ulterioare</t>
  </si>
  <si>
    <t>54</t>
  </si>
  <si>
    <t>- tichete cadou ptr. cheltuieli de reclamă și publicitate, potrivit Legii nr. 193/2006, cu modificările ulterioare</t>
  </si>
  <si>
    <t>cheltuieli de reclamă și publicitate, din care:</t>
  </si>
  <si>
    <t>c2)</t>
  </si>
  <si>
    <t>52</t>
  </si>
  <si>
    <t>- tichete cadou potrivit Legii nr. 193/2006, cu modificările ulterioare</t>
  </si>
  <si>
    <t>cheltuieli de protocol, din care:</t>
  </si>
  <si>
    <t>cheltuieli de protocol, reclamă și publicitate (rd. 51 + rd. 53), din care:</t>
  </si>
  <si>
    <t>cheltuieli privind consultanta juridică</t>
  </si>
  <si>
    <t>cheltuieli privind comisioanele și onorariul, din care:</t>
  </si>
  <si>
    <t>cheltuieli cu colaboratorii</t>
  </si>
  <si>
    <t>Cheltuieli cu alte servicii executate de terți (rd. 47 + rd. 48 + rd. 50 + rd. 57 + rd. 62 + rd. 63 + rd. 67 + rd. 68 + rd. 69 + rd. 78), din care:</t>
  </si>
  <si>
    <t>A3</t>
  </si>
  <si>
    <t>prime de asigurare</t>
  </si>
  <si>
    <t>- către operatori cu capital privat</t>
  </si>
  <si>
    <t>- către operatori cu capital integral/majoritar de stat</t>
  </si>
  <si>
    <t>cheltuieli privind chiriile (rd. 43 + rd. 44) din care:</t>
  </si>
  <si>
    <t>cheltuieli cu întreținerea și reparațiile</t>
  </si>
  <si>
    <t>Cheltuieli privind serviciile executate de terți (rd. 41 + rd. 42 + rd. 45), din care:</t>
  </si>
  <si>
    <t>A2</t>
  </si>
  <si>
    <t>cheltuieli privind mărfurile</t>
  </si>
  <si>
    <t>cheltuieli privind energia și apa</t>
  </si>
  <si>
    <t>cheltuieli privind materialele de natura obiectelor de inventar</t>
  </si>
  <si>
    <t>cheltuieli cu combustibilii</t>
  </si>
  <si>
    <t>cheltuieli cu piesele de schimb</t>
  </si>
  <si>
    <t>cheltuieli cu materialele consumabile, din care:</t>
  </si>
  <si>
    <t>cheltuieli cu materiile prime</t>
  </si>
  <si>
    <t>Cheltuieli privind stocurile (rd. 33 + rd. 34 + rd. 37 + rd. 38 + rd. 39), din care:</t>
  </si>
  <si>
    <t>A1</t>
  </si>
  <si>
    <t>A. Cheltuieli cu bunuri și servicii (rd. 32 + rd. 40 + rd. 46), din care:</t>
  </si>
  <si>
    <t>Cheltuieli de exploatare (rd. 31 + rd. 79 + rd. 86 + rd. 120), din care:</t>
  </si>
  <si>
    <t>CHELTUIELI TOTALE (rd. 30 + rd. 136 + rd. 144)</t>
  </si>
  <si>
    <t>alte venituri financiare</t>
  </si>
  <si>
    <t>din dobânzi</t>
  </si>
  <si>
    <t>din diferențe de curs</t>
  </si>
  <si>
    <t>din investiții financiare</t>
  </si>
  <si>
    <t>din imobilizări financiare</t>
  </si>
  <si>
    <t>Venituri financiare (rd. 23 + rd. 24 + rd. 25 + rd. 26 + rd. 27), din care:</t>
  </si>
  <si>
    <t>alte venituri</t>
  </si>
  <si>
    <t>f5)</t>
  </si>
  <si>
    <t>din valorificarea certificatelor CO2</t>
  </si>
  <si>
    <t>f4)</t>
  </si>
  <si>
    <t>din subvenții pentru investiții</t>
  </si>
  <si>
    <t>f3)</t>
  </si>
  <si>
    <t>- active necorporale</t>
  </si>
  <si>
    <t>- active corporale</t>
  </si>
  <si>
    <t>din vânzarea activelor și alte operații de capital (rd. 18 + rd. 19), din care:</t>
  </si>
  <si>
    <t>din amenzi și penalități</t>
  </si>
  <si>
    <t>alte venituri din exploatare (rd. 15 + rd. 16 + rd. 19 + rd. 20 + rd. 21), din care:</t>
  </si>
  <si>
    <t>venituri aferente costului producției în curs de execuție</t>
  </si>
  <si>
    <t>din producția de imobilizări</t>
  </si>
  <si>
    <t>c2</t>
  </si>
  <si>
    <t>c1</t>
  </si>
  <si>
    <t>din subvenții și transferuri de exploatare aferente cifrei de afaceri nete (rd. 10 + rd. 11), din care:</t>
  </si>
  <si>
    <t>din vânzarea mărfurilor</t>
  </si>
  <si>
    <t>a4)</t>
  </si>
  <si>
    <t>din redevențe și chirii</t>
  </si>
  <si>
    <t>a3)</t>
  </si>
  <si>
    <t>din servicii prestate</t>
  </si>
  <si>
    <t>din vânzarea produselor</t>
  </si>
  <si>
    <t>din producția vândută (rd. 4 + rd. 5 + rd. 6 + rd. 7), din care:</t>
  </si>
  <si>
    <t>Venituri totale din exploatare (rd. 3 + rd. 8 + rd. 9 + rd. 12 + rd. 13 + rd. 14), din care:</t>
  </si>
  <si>
    <t>VENITURI TOTALE (rd. 2 + rd. 22 + rd. 28)</t>
  </si>
  <si>
    <t>6c</t>
  </si>
  <si>
    <t>6b</t>
  </si>
  <si>
    <t>6a</t>
  </si>
  <si>
    <t>3a</t>
  </si>
  <si>
    <t>Trim III</t>
  </si>
  <si>
    <t>Trim II</t>
  </si>
  <si>
    <t>Trim I</t>
  </si>
  <si>
    <t>8 = 5/3a</t>
  </si>
  <si>
    <t>7 = 6/5</t>
  </si>
  <si>
    <t>din care:</t>
  </si>
  <si>
    <t>Preliminat / Realizat</t>
  </si>
  <si>
    <t>Aprobat</t>
  </si>
  <si>
    <t>ANEXA Nr. 2</t>
  </si>
  <si>
    <t xml:space="preserve">  Detalierea indicatorilor economico-financiari prevăzuți în bugetul de venitul</t>
  </si>
  <si>
    <t xml:space="preserve">           </t>
  </si>
  <si>
    <t>mii lei</t>
  </si>
  <si>
    <t xml:space="preserve"> -mii lei-</t>
  </si>
  <si>
    <t>f1.1</t>
  </si>
  <si>
    <t>f1.2</t>
  </si>
  <si>
    <t>f2.1</t>
  </si>
  <si>
    <t>*) În limita prevăzută la art. 25 alin. (3) lit. b din Legea nr. 227/2015 privind Codul fiscal, cu modificările și completările ulterioare</t>
  </si>
  <si>
    <t>**) Se vor evidenția distinct sumele care nu se iau în calcul la determinarea creșterii câștigului mediu brut lunar, prevăzute în Legea anuală</t>
  </si>
  <si>
    <t xml:space="preserve"> a bugetului de stat.</t>
  </si>
  <si>
    <t xml:space="preserve">            și cheltuieli și repartizarea pe trimestre a acestora</t>
  </si>
  <si>
    <t>ANEXA Nr. 3</t>
  </si>
  <si>
    <t>Nr. crt.</t>
  </si>
  <si>
    <t>Indicatori</t>
  </si>
  <si>
    <t>% 4 = 3/2</t>
  </si>
  <si>
    <t>% 7 = 6/5</t>
  </si>
  <si>
    <t>Realizat</t>
  </si>
  <si>
    <t>Venituri totale (rd. 1 + rd. 2 + rd. 3)*), din care:</t>
  </si>
  <si>
    <t>Venituri din exploatare*)</t>
  </si>
  <si>
    <t>2.</t>
  </si>
  <si>
    <t>3.</t>
  </si>
  <si>
    <t xml:space="preserve">               Gradul de realizare a veniturilor totale</t>
  </si>
  <si>
    <t>ANEXA Nr. 4</t>
  </si>
  <si>
    <t>Data finalizării investiției</t>
  </si>
  <si>
    <t>Valoare</t>
  </si>
  <si>
    <t>Realizat/ Preliminat</t>
  </si>
  <si>
    <t>Surse proprii, din care:</t>
  </si>
  <si>
    <t>a) - amortizare</t>
  </si>
  <si>
    <t>b) - profit</t>
  </si>
  <si>
    <t>Credite bancare, din care:</t>
  </si>
  <si>
    <t>a) - interne</t>
  </si>
  <si>
    <t>b) - externe</t>
  </si>
  <si>
    <t>Alte surse, din care:</t>
  </si>
  <si>
    <t>- (denumire sursă)</t>
  </si>
  <si>
    <t>CHELTUIELI PENTRU INVESTIȚII, din care:</t>
  </si>
  <si>
    <t>Investiții în curs, din care:</t>
  </si>
  <si>
    <t>a) pentru bunurile proprietatea privata a operatorului economic:</t>
  </si>
  <si>
    <t>- (denumire obiectiv)</t>
  </si>
  <si>
    <t>b) pentru bunurile de natura domeniului public al statului sau al unității administrativ teritoriale:</t>
  </si>
  <si>
    <t>c) pentru bunurile de natura domeniului privat al statului sau al unității administrativ teritoriale:</t>
  </si>
  <si>
    <t>d) pentru bunurile luate în concesiune, închiriate sau în locație de gestiune, exclusiv cele din domeniul public sau privat al statului sau al unității administrativ teritoriale:</t>
  </si>
  <si>
    <t>Investiții noi, din care:</t>
  </si>
  <si>
    <t>Investiții efectuate la imobilizările corporale existente (modernizări), din care:</t>
  </si>
  <si>
    <t>Dotări (alte achiziții de imobilizări corporale)</t>
  </si>
  <si>
    <t>Rambursări de rate aferente creditelor pentru investiții, din care:</t>
  </si>
  <si>
    <t>ANEXA Nr. 5</t>
  </si>
  <si>
    <t>Măsuri de îmbunătățire a rezultatului brut și de reducere a plăților restante</t>
  </si>
  <si>
    <t>Măsuri</t>
  </si>
  <si>
    <t>Termen de realizare</t>
  </si>
  <si>
    <t>An precedent (N-1)</t>
  </si>
  <si>
    <t>An curent (N)</t>
  </si>
  <si>
    <t>An N+1</t>
  </si>
  <si>
    <t>An N+2</t>
  </si>
  <si>
    <t>Preliminat/Realizat</t>
  </si>
  <si>
    <t>Influențe (+/-)</t>
  </si>
  <si>
    <t>Rezultat brut (+/-)</t>
  </si>
  <si>
    <t>Rezultat brut</t>
  </si>
  <si>
    <t>Pct. I</t>
  </si>
  <si>
    <t>Măsura 1 . . .</t>
  </si>
  <si>
    <t>Măsura 2 . . .</t>
  </si>
  <si>
    <t>Măsura n . . .</t>
  </si>
  <si>
    <t>TOTAL pct. I</t>
  </si>
  <si>
    <t>Pct. II</t>
  </si>
  <si>
    <t>Cauze care diminuează efectul măsurilor prevăzute la pct. I</t>
  </si>
  <si>
    <t>Cauza 1 . . .</t>
  </si>
  <si>
    <t>Cauza 2 . . .</t>
  </si>
  <si>
    <t>TOTAL pct. II</t>
  </si>
  <si>
    <t>Pct. III</t>
  </si>
  <si>
    <t>TOTAL GENERAL pct. I + pct. II</t>
  </si>
  <si>
    <t>Cauza n  . . .</t>
  </si>
  <si>
    <t>Imre Tiberiu</t>
  </si>
  <si>
    <t>Dir.Economic</t>
  </si>
  <si>
    <t>I</t>
  </si>
  <si>
    <t>maturator stradal</t>
  </si>
  <si>
    <t>Productivitatea muncii în unități valorice pe total personal mediu (mii lei/persoană) (rd. 2/rd.153)</t>
  </si>
  <si>
    <t>Estimări an 2022</t>
  </si>
  <si>
    <t>AN 2020</t>
  </si>
  <si>
    <t>an 2022</t>
  </si>
  <si>
    <t>Realizat in 2020</t>
  </si>
  <si>
    <t>Propuneri 2021</t>
  </si>
  <si>
    <t>Estimări an 2023</t>
  </si>
  <si>
    <t>Director general</t>
  </si>
  <si>
    <t>Ardelean Calin</t>
  </si>
  <si>
    <t>BUGETUL DE VENITURI SI CHELTUIELI pe anul 2021</t>
  </si>
  <si>
    <t>Realizat an 2019</t>
  </si>
  <si>
    <t>conf. HCL60/29.04.2020</t>
  </si>
  <si>
    <t>AN 2021</t>
  </si>
  <si>
    <t>Propuneri an curent (2021)</t>
  </si>
  <si>
    <t>Prevederi an precedent (2020)</t>
  </si>
  <si>
    <t>Prevederi an 2019</t>
  </si>
  <si>
    <t>Prevederi an precedent 2020</t>
  </si>
  <si>
    <t>an precedent 2020</t>
  </si>
  <si>
    <t>an curent 2021</t>
  </si>
  <si>
    <t>an 2023</t>
  </si>
  <si>
    <t>masina cu plug</t>
  </si>
  <si>
    <t>Programul de investiții, dotări și sursele de finanțare</t>
  </si>
  <si>
    <t xml:space="preserve">  Măsuri de îmbunătățire a rezultatului brut și de reducere a plăților restante</t>
  </si>
  <si>
    <t>renovarea CLADIRILOR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</si>
</sst>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9">
    <font>
      <sz val="11"/>
      <color theme="1"/>
      <name val="Calibri"/>
      <family val="2"/>
      <charset val="238"/>
      <scheme val="minor"/>
    </font>
    <font>
      <sz val="13"/>
      <color rgb="FF444444"/>
      <name val="Calibri"/>
      <family val="2"/>
      <scheme val="minor"/>
    </font>
    <font>
      <b/>
      <sz val="13"/>
      <color rgb="FF2A76A7"/>
      <name val="Calibri"/>
      <family val="2"/>
      <scheme val="minor"/>
    </font>
    <font>
      <sz val="18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13"/>
      <color rgb="FF222222"/>
      <name val="Calibri"/>
      <family val="2"/>
      <scheme val="minor"/>
    </font>
    <font>
      <sz val="11"/>
      <color rgb="FF444444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4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3"/>
      <color theme="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rgb="FF44444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wrapText="1" inden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vertical="center" wrapText="1"/>
    </xf>
    <xf numFmtId="10" fontId="0" fillId="0" borderId="0" xfId="0" applyNumberFormat="1"/>
    <xf numFmtId="10" fontId="6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vertical="center" wrapText="1"/>
    </xf>
    <xf numFmtId="10" fontId="0" fillId="2" borderId="1" xfId="0" applyNumberForma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 wrapText="1"/>
    </xf>
    <xf numFmtId="9" fontId="11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/>
    <xf numFmtId="0" fontId="6" fillId="2" borderId="1" xfId="0" applyFont="1" applyFill="1" applyBorder="1" applyAlignment="1">
      <alignment vertical="center" wrapText="1"/>
    </xf>
    <xf numFmtId="10" fontId="11" fillId="0" borderId="1" xfId="0" applyNumberFormat="1" applyFont="1" applyBorder="1" applyAlignment="1">
      <alignment vertical="center" wrapText="1"/>
    </xf>
    <xf numFmtId="9" fontId="6" fillId="2" borderId="1" xfId="0" applyNumberFormat="1" applyFont="1" applyFill="1" applyBorder="1" applyAlignment="1">
      <alignment vertical="center" wrapText="1"/>
    </xf>
    <xf numFmtId="0" fontId="18" fillId="0" borderId="0" xfId="0" applyFont="1"/>
    <xf numFmtId="0" fontId="6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10</xdr:col>
      <xdr:colOff>204070</xdr:colOff>
      <xdr:row>9</xdr:row>
      <xdr:rowOff>219074</xdr:rowOff>
    </xdr:to>
    <xdr:grpSp>
      <xdr:nvGrpSpPr>
        <xdr:cNvPr id="4" name="Group 3"/>
        <xdr:cNvGrpSpPr>
          <a:grpSpLocks noChangeAspect="1"/>
        </xdr:cNvGrpSpPr>
      </xdr:nvGrpSpPr>
      <xdr:grpSpPr bwMode="auto">
        <a:xfrm>
          <a:off x="1" y="0"/>
          <a:ext cx="7281144" cy="2181224"/>
          <a:chOff x="0" y="0"/>
          <a:chExt cx="701" cy="210"/>
        </a:xfrm>
      </xdr:grpSpPr>
      <xdr:sp macro="" textlink="">
        <xdr:nvSpPr>
          <xdr:cNvPr id="5" name="AutoShape 2"/>
          <xdr:cNvSpPr>
            <a:spLocks noChangeAspect="1" noChangeArrowheads="1" noTextEdit="1"/>
          </xdr:cNvSpPr>
        </xdr:nvSpPr>
        <xdr:spPr bwMode="auto">
          <a:xfrm>
            <a:off x="0" y="0"/>
            <a:ext cx="701" cy="2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pic>
        <xdr:nvPicPr>
          <xdr:cNvPr id="6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213" y="91"/>
            <a:ext cx="2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</a:t>
            </a:r>
          </a:p>
        </xdr:txBody>
      </xdr:sp>
      <xdr:pic>
        <xdr:nvPicPr>
          <xdr:cNvPr id="8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35" y="0"/>
            <a:ext cx="190" cy="1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425" y="91"/>
            <a:ext cx="2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449" y="92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11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5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22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66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110" y="113"/>
            <a:ext cx="18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                                                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41" y="107"/>
            <a:ext cx="5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S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C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ADMINISTRA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Ț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IA DOMENIULUI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 PUBLIC BEIUȘ S.A.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</a:t>
            </a:r>
            <a:endParaRPr lang="ro-RO" sz="1300" b="1" i="0" strike="noStrike">
              <a:solidFill>
                <a:srgbClr val="000000"/>
              </a:solidFill>
              <a:latin typeface="Arial Black"/>
            </a:endParaRP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480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483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22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26" y="134"/>
            <a:ext cx="588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Str. HOREA Nr.9, Jud.BIHOR </a:t>
            </a:r>
            <a:r>
              <a:rPr lang="en-US" sz="1000" b="1">
                <a:latin typeface="+mn-lt"/>
                <a:ea typeface="+mn-ea"/>
                <a:cs typeface="+mn-cs"/>
              </a:rPr>
              <a:t>Tel:  0359 / 412.712;  Fax: 0259 / 323.666; E-maill: secretariat@adpbeius.ro</a:t>
            </a: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452" y="134"/>
            <a:ext cx="4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456" y="134"/>
            <a:ext cx="0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630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146" y="148"/>
            <a:ext cx="308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CUI: RO 82 74 621 ; J 05/ 1867 / 95 ; CAPITAL SOCIAL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459" y="148"/>
            <a:ext cx="81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: 109.415 RON</a:t>
            </a:r>
          </a:p>
        </xdr:txBody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542" y="148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22" y="163"/>
            <a:ext cx="23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rvic</a:t>
            </a:r>
          </a:p>
        </xdr:txBody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45" y="16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22" y="179"/>
            <a:ext cx="4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000" b="0" i="0" strike="noStrike">
                <a:solidFill>
                  <a:srgbClr val="464646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123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30" name="Rectangle 28"/>
          <xdr:cNvSpPr>
            <a:spLocks noChangeArrowheads="1"/>
          </xdr:cNvSpPr>
        </xdr:nvSpPr>
        <xdr:spPr bwMode="auto">
          <a:xfrm>
            <a:off x="142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1" name="Rectangle 29"/>
          <xdr:cNvSpPr>
            <a:spLocks noChangeArrowheads="1"/>
          </xdr:cNvSpPr>
        </xdr:nvSpPr>
        <xdr:spPr bwMode="auto">
          <a:xfrm>
            <a:off x="14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1014</a:t>
            </a:r>
          </a:p>
        </xdr:txBody>
      </xdr:sp>
      <xdr:sp macro="" textlink="">
        <xdr:nvSpPr>
          <xdr:cNvPr id="32" name="Rectangle 30"/>
          <xdr:cNvSpPr>
            <a:spLocks noChangeArrowheads="1"/>
          </xdr:cNvSpPr>
        </xdr:nvSpPr>
        <xdr:spPr bwMode="auto">
          <a:xfrm>
            <a:off x="17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3" name="Rectangle 31"/>
          <xdr:cNvSpPr>
            <a:spLocks noChangeArrowheads="1"/>
          </xdr:cNvSpPr>
        </xdr:nvSpPr>
        <xdr:spPr bwMode="auto">
          <a:xfrm>
            <a:off x="17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805</a:t>
            </a:r>
          </a:p>
        </xdr:txBody>
      </xdr:sp>
      <xdr:sp macro="" textlink="">
        <xdr:nvSpPr>
          <xdr:cNvPr id="34" name="Rectangle 32"/>
          <xdr:cNvSpPr>
            <a:spLocks noChangeArrowheads="1"/>
          </xdr:cNvSpPr>
        </xdr:nvSpPr>
        <xdr:spPr bwMode="auto">
          <a:xfrm>
            <a:off x="19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35" name="Rectangle 33"/>
          <xdr:cNvSpPr>
            <a:spLocks noChangeArrowheads="1"/>
          </xdr:cNvSpPr>
        </xdr:nvSpPr>
        <xdr:spPr bwMode="auto">
          <a:xfrm>
            <a:off x="319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36" name="Rectangle 34"/>
          <xdr:cNvSpPr>
            <a:spLocks noChangeArrowheads="1"/>
          </xdr:cNvSpPr>
        </xdr:nvSpPr>
        <xdr:spPr bwMode="auto">
          <a:xfrm>
            <a:off x="338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7" name="Rectangle 35"/>
          <xdr:cNvSpPr>
            <a:spLocks noChangeArrowheads="1"/>
          </xdr:cNvSpPr>
        </xdr:nvSpPr>
        <xdr:spPr bwMode="auto">
          <a:xfrm>
            <a:off x="342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1061</a:t>
            </a:r>
          </a:p>
        </xdr:txBody>
      </xdr:sp>
      <xdr:sp macro="" textlink="">
        <xdr:nvSpPr>
          <xdr:cNvPr id="38" name="Rectangle 36"/>
          <xdr:cNvSpPr>
            <a:spLocks noChangeArrowheads="1"/>
          </xdr:cNvSpPr>
        </xdr:nvSpPr>
        <xdr:spPr bwMode="auto">
          <a:xfrm>
            <a:off x="367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9" name="Rectangle 37"/>
          <xdr:cNvSpPr>
            <a:spLocks noChangeArrowheads="1"/>
          </xdr:cNvSpPr>
        </xdr:nvSpPr>
        <xdr:spPr bwMode="auto">
          <a:xfrm>
            <a:off x="371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40" name="Rectangle 38"/>
          <xdr:cNvSpPr>
            <a:spLocks noChangeArrowheads="1"/>
          </xdr:cNvSpPr>
        </xdr:nvSpPr>
        <xdr:spPr bwMode="auto">
          <a:xfrm>
            <a:off x="3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1" name="Rectangle 39"/>
          <xdr:cNvSpPr>
            <a:spLocks noChangeArrowheads="1"/>
          </xdr:cNvSpPr>
        </xdr:nvSpPr>
        <xdr:spPr bwMode="auto">
          <a:xfrm>
            <a:off x="38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384</a:t>
            </a:r>
          </a:p>
        </xdr:txBody>
      </xdr:sp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40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534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44" name="Rectangle 42"/>
          <xdr:cNvSpPr>
            <a:spLocks noChangeArrowheads="1"/>
          </xdr:cNvSpPr>
        </xdr:nvSpPr>
        <xdr:spPr bwMode="auto">
          <a:xfrm>
            <a:off x="553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5" name="Rectangle 43"/>
          <xdr:cNvSpPr>
            <a:spLocks noChangeArrowheads="1"/>
          </xdr:cNvSpPr>
        </xdr:nvSpPr>
        <xdr:spPr bwMode="auto">
          <a:xfrm>
            <a:off x="55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1031</a:t>
            </a:r>
          </a:p>
        </xdr:txBody>
      </xdr:sp>
      <xdr:sp macro="" textlink="">
        <xdr:nvSpPr>
          <xdr:cNvPr id="46" name="Rectangle 44"/>
          <xdr:cNvSpPr>
            <a:spLocks noChangeArrowheads="1"/>
          </xdr:cNvSpPr>
        </xdr:nvSpPr>
        <xdr:spPr bwMode="auto">
          <a:xfrm>
            <a:off x="5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7" name="Rectangle 45"/>
          <xdr:cNvSpPr>
            <a:spLocks noChangeArrowheads="1"/>
          </xdr:cNvSpPr>
        </xdr:nvSpPr>
        <xdr:spPr bwMode="auto">
          <a:xfrm>
            <a:off x="585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48" name="Rectangle 46"/>
          <xdr:cNvSpPr>
            <a:spLocks noChangeArrowheads="1"/>
          </xdr:cNvSpPr>
        </xdr:nvSpPr>
        <xdr:spPr bwMode="auto">
          <a:xfrm>
            <a:off x="595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9" name="Rectangle 47"/>
          <xdr:cNvSpPr>
            <a:spLocks noChangeArrowheads="1"/>
          </xdr:cNvSpPr>
        </xdr:nvSpPr>
        <xdr:spPr bwMode="auto">
          <a:xfrm>
            <a:off x="599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228</a:t>
            </a:r>
          </a:p>
        </xdr:txBody>
      </xdr:sp>
      <xdr:sp macro="" textlink="">
        <xdr:nvSpPr>
          <xdr:cNvPr id="50" name="Rectangle 48"/>
          <xdr:cNvSpPr>
            <a:spLocks noChangeArrowheads="1"/>
          </xdr:cNvSpPr>
        </xdr:nvSpPr>
        <xdr:spPr bwMode="auto">
          <a:xfrm>
            <a:off x="618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51" name="Picture 4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0" y="166"/>
            <a:ext cx="699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11</xdr:col>
      <xdr:colOff>372573</xdr:colOff>
      <xdr:row>10</xdr:row>
      <xdr:rowOff>180975</xdr:rowOff>
    </xdr:to>
    <xdr:grpSp>
      <xdr:nvGrpSpPr>
        <xdr:cNvPr id="2051" name="Group 3"/>
        <xdr:cNvGrpSpPr>
          <a:grpSpLocks noChangeAspect="1"/>
        </xdr:cNvGrpSpPr>
      </xdr:nvGrpSpPr>
      <xdr:grpSpPr bwMode="auto">
        <a:xfrm>
          <a:off x="1" y="0"/>
          <a:ext cx="7440122" cy="2228850"/>
          <a:chOff x="0" y="0"/>
          <a:chExt cx="701" cy="210"/>
        </a:xfrm>
      </xdr:grpSpPr>
      <xdr:sp macro="" textlink="">
        <xdr:nvSpPr>
          <xdr:cNvPr id="2050" name="AutoShape 2"/>
          <xdr:cNvSpPr>
            <a:spLocks noChangeAspect="1" noChangeArrowheads="1" noTextEdit="1"/>
          </xdr:cNvSpPr>
        </xdr:nvSpPr>
        <xdr:spPr bwMode="auto">
          <a:xfrm>
            <a:off x="0" y="0"/>
            <a:ext cx="701" cy="2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pic>
        <xdr:nvPicPr>
          <xdr:cNvPr id="2052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053" name="Rectangle 5"/>
          <xdr:cNvSpPr>
            <a:spLocks noChangeArrowheads="1"/>
          </xdr:cNvSpPr>
        </xdr:nvSpPr>
        <xdr:spPr bwMode="auto">
          <a:xfrm>
            <a:off x="213" y="91"/>
            <a:ext cx="2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</a:t>
            </a:r>
          </a:p>
        </xdr:txBody>
      </xdr:sp>
      <xdr:pic>
        <xdr:nvPicPr>
          <xdr:cNvPr id="2054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35" y="0"/>
            <a:ext cx="190" cy="1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425" y="91"/>
            <a:ext cx="2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449" y="92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2057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5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22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059" name="Rectangle 11"/>
          <xdr:cNvSpPr>
            <a:spLocks noChangeArrowheads="1"/>
          </xdr:cNvSpPr>
        </xdr:nvSpPr>
        <xdr:spPr bwMode="auto">
          <a:xfrm>
            <a:off x="66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060" name="Rectangle 12"/>
          <xdr:cNvSpPr>
            <a:spLocks noChangeArrowheads="1"/>
          </xdr:cNvSpPr>
        </xdr:nvSpPr>
        <xdr:spPr bwMode="auto">
          <a:xfrm>
            <a:off x="110" y="113"/>
            <a:ext cx="18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                                                </a:t>
            </a:r>
          </a:p>
        </xdr:txBody>
      </xdr:sp>
      <xdr:sp macro="" textlink="">
        <xdr:nvSpPr>
          <xdr:cNvPr id="2061" name="Rectangle 13"/>
          <xdr:cNvSpPr>
            <a:spLocks noChangeArrowheads="1"/>
          </xdr:cNvSpPr>
        </xdr:nvSpPr>
        <xdr:spPr bwMode="auto">
          <a:xfrm>
            <a:off x="41" y="107"/>
            <a:ext cx="5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S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C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ADMINISTRA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Ț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IA DOMENIULUI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 PUBLIC BEIUȘ S.A.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</a:t>
            </a:r>
            <a:endParaRPr lang="ro-RO" sz="1300" b="1" i="0" strike="noStrike">
              <a:solidFill>
                <a:srgbClr val="000000"/>
              </a:solidFill>
              <a:latin typeface="Arial Black"/>
            </a:endParaRPr>
          </a:p>
        </xdr:txBody>
      </xdr:sp>
      <xdr:sp macro="" textlink="">
        <xdr:nvSpPr>
          <xdr:cNvPr id="2062" name="Rectangle 14"/>
          <xdr:cNvSpPr>
            <a:spLocks noChangeArrowheads="1"/>
          </xdr:cNvSpPr>
        </xdr:nvSpPr>
        <xdr:spPr bwMode="auto">
          <a:xfrm>
            <a:off x="480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063" name="Rectangle 15"/>
          <xdr:cNvSpPr>
            <a:spLocks noChangeArrowheads="1"/>
          </xdr:cNvSpPr>
        </xdr:nvSpPr>
        <xdr:spPr bwMode="auto">
          <a:xfrm>
            <a:off x="483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064" name="Rectangle 16"/>
          <xdr:cNvSpPr>
            <a:spLocks noChangeArrowheads="1"/>
          </xdr:cNvSpPr>
        </xdr:nvSpPr>
        <xdr:spPr bwMode="auto">
          <a:xfrm>
            <a:off x="22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065" name="Rectangle 17"/>
          <xdr:cNvSpPr>
            <a:spLocks noChangeArrowheads="1"/>
          </xdr:cNvSpPr>
        </xdr:nvSpPr>
        <xdr:spPr bwMode="auto">
          <a:xfrm>
            <a:off x="26" y="134"/>
            <a:ext cx="588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Str. HOREA Nr.9, Jud.BIHOR </a:t>
            </a:r>
            <a:r>
              <a:rPr lang="en-US" sz="1000" b="1">
                <a:latin typeface="+mn-lt"/>
                <a:ea typeface="+mn-ea"/>
                <a:cs typeface="+mn-cs"/>
              </a:rPr>
              <a:t>Tel:  0359 / 412.712;  Fax: 0259 / 323.666; E-maill: secretariat@adpbeius.ro</a:t>
            </a: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066" name="Rectangle 18"/>
          <xdr:cNvSpPr>
            <a:spLocks noChangeArrowheads="1"/>
          </xdr:cNvSpPr>
        </xdr:nvSpPr>
        <xdr:spPr bwMode="auto">
          <a:xfrm>
            <a:off x="452" y="134"/>
            <a:ext cx="4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2067" name="Rectangle 19"/>
          <xdr:cNvSpPr>
            <a:spLocks noChangeArrowheads="1"/>
          </xdr:cNvSpPr>
        </xdr:nvSpPr>
        <xdr:spPr bwMode="auto">
          <a:xfrm>
            <a:off x="456" y="134"/>
            <a:ext cx="0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068" name="Rectangle 20"/>
          <xdr:cNvSpPr>
            <a:spLocks noChangeArrowheads="1"/>
          </xdr:cNvSpPr>
        </xdr:nvSpPr>
        <xdr:spPr bwMode="auto">
          <a:xfrm>
            <a:off x="630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069" name="Rectangle 21"/>
          <xdr:cNvSpPr>
            <a:spLocks noChangeArrowheads="1"/>
          </xdr:cNvSpPr>
        </xdr:nvSpPr>
        <xdr:spPr bwMode="auto">
          <a:xfrm>
            <a:off x="146" y="148"/>
            <a:ext cx="308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CUI: RO 82 74 621 ; J 05/ 1867 / 95 ; CAPITAL SOCIAL</a:t>
            </a:r>
          </a:p>
        </xdr:txBody>
      </xdr:sp>
      <xdr:sp macro="" textlink="">
        <xdr:nvSpPr>
          <xdr:cNvPr id="2070" name="Rectangle 22"/>
          <xdr:cNvSpPr>
            <a:spLocks noChangeArrowheads="1"/>
          </xdr:cNvSpPr>
        </xdr:nvSpPr>
        <xdr:spPr bwMode="auto">
          <a:xfrm>
            <a:off x="459" y="148"/>
            <a:ext cx="81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: 109.415 RON</a:t>
            </a:r>
          </a:p>
        </xdr:txBody>
      </xdr:sp>
      <xdr:sp macro="" textlink="">
        <xdr:nvSpPr>
          <xdr:cNvPr id="2071" name="Rectangle 23"/>
          <xdr:cNvSpPr>
            <a:spLocks noChangeArrowheads="1"/>
          </xdr:cNvSpPr>
        </xdr:nvSpPr>
        <xdr:spPr bwMode="auto">
          <a:xfrm>
            <a:off x="542" y="148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072" name="Rectangle 24"/>
          <xdr:cNvSpPr>
            <a:spLocks noChangeArrowheads="1"/>
          </xdr:cNvSpPr>
        </xdr:nvSpPr>
        <xdr:spPr bwMode="auto">
          <a:xfrm>
            <a:off x="22" y="163"/>
            <a:ext cx="23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rvic</a:t>
            </a:r>
          </a:p>
        </xdr:txBody>
      </xdr:sp>
      <xdr:sp macro="" textlink="">
        <xdr:nvSpPr>
          <xdr:cNvPr id="2073" name="Rectangle 25"/>
          <xdr:cNvSpPr>
            <a:spLocks noChangeArrowheads="1"/>
          </xdr:cNvSpPr>
        </xdr:nvSpPr>
        <xdr:spPr bwMode="auto">
          <a:xfrm>
            <a:off x="45" y="16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074" name="Rectangle 26"/>
          <xdr:cNvSpPr>
            <a:spLocks noChangeArrowheads="1"/>
          </xdr:cNvSpPr>
        </xdr:nvSpPr>
        <xdr:spPr bwMode="auto">
          <a:xfrm>
            <a:off x="22" y="179"/>
            <a:ext cx="4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000" b="0" i="0" strike="noStrike">
                <a:solidFill>
                  <a:srgbClr val="464646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075" name="Rectangle 27"/>
          <xdr:cNvSpPr>
            <a:spLocks noChangeArrowheads="1"/>
          </xdr:cNvSpPr>
        </xdr:nvSpPr>
        <xdr:spPr bwMode="auto">
          <a:xfrm>
            <a:off x="123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2076" name="Rectangle 28"/>
          <xdr:cNvSpPr>
            <a:spLocks noChangeArrowheads="1"/>
          </xdr:cNvSpPr>
        </xdr:nvSpPr>
        <xdr:spPr bwMode="auto">
          <a:xfrm>
            <a:off x="142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077" name="Rectangle 29"/>
          <xdr:cNvSpPr>
            <a:spLocks noChangeArrowheads="1"/>
          </xdr:cNvSpPr>
        </xdr:nvSpPr>
        <xdr:spPr bwMode="auto">
          <a:xfrm>
            <a:off x="14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1014</a:t>
            </a:r>
          </a:p>
        </xdr:txBody>
      </xdr:sp>
      <xdr:sp macro="" textlink="">
        <xdr:nvSpPr>
          <xdr:cNvPr id="2078" name="Rectangle 30"/>
          <xdr:cNvSpPr>
            <a:spLocks noChangeArrowheads="1"/>
          </xdr:cNvSpPr>
        </xdr:nvSpPr>
        <xdr:spPr bwMode="auto">
          <a:xfrm>
            <a:off x="17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079" name="Rectangle 31"/>
          <xdr:cNvSpPr>
            <a:spLocks noChangeArrowheads="1"/>
          </xdr:cNvSpPr>
        </xdr:nvSpPr>
        <xdr:spPr bwMode="auto">
          <a:xfrm>
            <a:off x="17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805</a:t>
            </a:r>
          </a:p>
        </xdr:txBody>
      </xdr:sp>
      <xdr:sp macro="" textlink="">
        <xdr:nvSpPr>
          <xdr:cNvPr id="2080" name="Rectangle 32"/>
          <xdr:cNvSpPr>
            <a:spLocks noChangeArrowheads="1"/>
          </xdr:cNvSpPr>
        </xdr:nvSpPr>
        <xdr:spPr bwMode="auto">
          <a:xfrm>
            <a:off x="19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081" name="Rectangle 33"/>
          <xdr:cNvSpPr>
            <a:spLocks noChangeArrowheads="1"/>
          </xdr:cNvSpPr>
        </xdr:nvSpPr>
        <xdr:spPr bwMode="auto">
          <a:xfrm>
            <a:off x="319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2082" name="Rectangle 34"/>
          <xdr:cNvSpPr>
            <a:spLocks noChangeArrowheads="1"/>
          </xdr:cNvSpPr>
        </xdr:nvSpPr>
        <xdr:spPr bwMode="auto">
          <a:xfrm>
            <a:off x="338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083" name="Rectangle 35"/>
          <xdr:cNvSpPr>
            <a:spLocks noChangeArrowheads="1"/>
          </xdr:cNvSpPr>
        </xdr:nvSpPr>
        <xdr:spPr bwMode="auto">
          <a:xfrm>
            <a:off x="342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1061</a:t>
            </a:r>
          </a:p>
        </xdr:txBody>
      </xdr:sp>
      <xdr:sp macro="" textlink="">
        <xdr:nvSpPr>
          <xdr:cNvPr id="2084" name="Rectangle 36"/>
          <xdr:cNvSpPr>
            <a:spLocks noChangeArrowheads="1"/>
          </xdr:cNvSpPr>
        </xdr:nvSpPr>
        <xdr:spPr bwMode="auto">
          <a:xfrm>
            <a:off x="367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085" name="Rectangle 37"/>
          <xdr:cNvSpPr>
            <a:spLocks noChangeArrowheads="1"/>
          </xdr:cNvSpPr>
        </xdr:nvSpPr>
        <xdr:spPr bwMode="auto">
          <a:xfrm>
            <a:off x="371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2086" name="Rectangle 38"/>
          <xdr:cNvSpPr>
            <a:spLocks noChangeArrowheads="1"/>
          </xdr:cNvSpPr>
        </xdr:nvSpPr>
        <xdr:spPr bwMode="auto">
          <a:xfrm>
            <a:off x="3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087" name="Rectangle 39"/>
          <xdr:cNvSpPr>
            <a:spLocks noChangeArrowheads="1"/>
          </xdr:cNvSpPr>
        </xdr:nvSpPr>
        <xdr:spPr bwMode="auto">
          <a:xfrm>
            <a:off x="38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384</a:t>
            </a:r>
          </a:p>
        </xdr:txBody>
      </xdr:sp>
      <xdr:sp macro="" textlink="">
        <xdr:nvSpPr>
          <xdr:cNvPr id="2088" name="Rectangle 40"/>
          <xdr:cNvSpPr>
            <a:spLocks noChangeArrowheads="1"/>
          </xdr:cNvSpPr>
        </xdr:nvSpPr>
        <xdr:spPr bwMode="auto">
          <a:xfrm>
            <a:off x="40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2089" name="Rectangle 41"/>
          <xdr:cNvSpPr>
            <a:spLocks noChangeArrowheads="1"/>
          </xdr:cNvSpPr>
        </xdr:nvSpPr>
        <xdr:spPr bwMode="auto">
          <a:xfrm>
            <a:off x="534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2090" name="Rectangle 42"/>
          <xdr:cNvSpPr>
            <a:spLocks noChangeArrowheads="1"/>
          </xdr:cNvSpPr>
        </xdr:nvSpPr>
        <xdr:spPr bwMode="auto">
          <a:xfrm>
            <a:off x="553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091" name="Rectangle 43"/>
          <xdr:cNvSpPr>
            <a:spLocks noChangeArrowheads="1"/>
          </xdr:cNvSpPr>
        </xdr:nvSpPr>
        <xdr:spPr bwMode="auto">
          <a:xfrm>
            <a:off x="55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1031</a:t>
            </a:r>
          </a:p>
        </xdr:txBody>
      </xdr:sp>
      <xdr:sp macro="" textlink="">
        <xdr:nvSpPr>
          <xdr:cNvPr id="2092" name="Rectangle 44"/>
          <xdr:cNvSpPr>
            <a:spLocks noChangeArrowheads="1"/>
          </xdr:cNvSpPr>
        </xdr:nvSpPr>
        <xdr:spPr bwMode="auto">
          <a:xfrm>
            <a:off x="5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093" name="Rectangle 45"/>
          <xdr:cNvSpPr>
            <a:spLocks noChangeArrowheads="1"/>
          </xdr:cNvSpPr>
        </xdr:nvSpPr>
        <xdr:spPr bwMode="auto">
          <a:xfrm>
            <a:off x="585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2094" name="Rectangle 46"/>
          <xdr:cNvSpPr>
            <a:spLocks noChangeArrowheads="1"/>
          </xdr:cNvSpPr>
        </xdr:nvSpPr>
        <xdr:spPr bwMode="auto">
          <a:xfrm>
            <a:off x="595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2095" name="Rectangle 47"/>
          <xdr:cNvSpPr>
            <a:spLocks noChangeArrowheads="1"/>
          </xdr:cNvSpPr>
        </xdr:nvSpPr>
        <xdr:spPr bwMode="auto">
          <a:xfrm>
            <a:off x="599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228</a:t>
            </a:r>
          </a:p>
        </xdr:txBody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618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2097" name="Picture 4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0" y="166"/>
            <a:ext cx="699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525678</xdr:colOff>
      <xdr:row>9</xdr:row>
      <xdr:rowOff>180975</xdr:rowOff>
    </xdr:to>
    <xdr:grpSp>
      <xdr:nvGrpSpPr>
        <xdr:cNvPr id="51" name="Group 3"/>
        <xdr:cNvGrpSpPr>
          <a:grpSpLocks noChangeAspect="1"/>
        </xdr:cNvGrpSpPr>
      </xdr:nvGrpSpPr>
      <xdr:grpSpPr bwMode="auto">
        <a:xfrm>
          <a:off x="0" y="0"/>
          <a:ext cx="6755028" cy="2009775"/>
          <a:chOff x="0" y="0"/>
          <a:chExt cx="643" cy="194"/>
        </a:xfrm>
      </xdr:grpSpPr>
      <xdr:sp macro="" textlink="">
        <xdr:nvSpPr>
          <xdr:cNvPr id="52" name="AutoShape 2"/>
          <xdr:cNvSpPr>
            <a:spLocks noChangeAspect="1" noChangeArrowheads="1" noTextEdit="1"/>
          </xdr:cNvSpPr>
        </xdr:nvSpPr>
        <xdr:spPr bwMode="auto">
          <a:xfrm>
            <a:off x="0" y="0"/>
            <a:ext cx="551" cy="1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pic>
        <xdr:nvPicPr>
          <xdr:cNvPr id="53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4" name="Rectangle 5"/>
          <xdr:cNvSpPr>
            <a:spLocks noChangeArrowheads="1"/>
          </xdr:cNvSpPr>
        </xdr:nvSpPr>
        <xdr:spPr bwMode="auto">
          <a:xfrm>
            <a:off x="213" y="91"/>
            <a:ext cx="2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</a:t>
            </a:r>
          </a:p>
        </xdr:txBody>
      </xdr:sp>
      <xdr:pic>
        <xdr:nvPicPr>
          <xdr:cNvPr id="55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35" y="0"/>
            <a:ext cx="190" cy="1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6" name="Rectangle 7"/>
          <xdr:cNvSpPr>
            <a:spLocks noChangeArrowheads="1"/>
          </xdr:cNvSpPr>
        </xdr:nvSpPr>
        <xdr:spPr bwMode="auto">
          <a:xfrm>
            <a:off x="425" y="91"/>
            <a:ext cx="2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</a:t>
            </a:r>
          </a:p>
        </xdr:txBody>
      </xdr:sp>
      <xdr:sp macro="" textlink="">
        <xdr:nvSpPr>
          <xdr:cNvPr id="57" name="Rectangle 8"/>
          <xdr:cNvSpPr>
            <a:spLocks noChangeArrowheads="1"/>
          </xdr:cNvSpPr>
        </xdr:nvSpPr>
        <xdr:spPr bwMode="auto">
          <a:xfrm>
            <a:off x="449" y="92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58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5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9" name="Rectangle 10"/>
          <xdr:cNvSpPr>
            <a:spLocks noChangeArrowheads="1"/>
          </xdr:cNvSpPr>
        </xdr:nvSpPr>
        <xdr:spPr bwMode="auto">
          <a:xfrm>
            <a:off x="22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60" name="Rectangle 11"/>
          <xdr:cNvSpPr>
            <a:spLocks noChangeArrowheads="1"/>
          </xdr:cNvSpPr>
        </xdr:nvSpPr>
        <xdr:spPr bwMode="auto">
          <a:xfrm>
            <a:off x="66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61" name="Rectangle 12"/>
          <xdr:cNvSpPr>
            <a:spLocks noChangeArrowheads="1"/>
          </xdr:cNvSpPr>
        </xdr:nvSpPr>
        <xdr:spPr bwMode="auto">
          <a:xfrm>
            <a:off x="110" y="113"/>
            <a:ext cx="18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                                                </a:t>
            </a:r>
          </a:p>
        </xdr:txBody>
      </xdr:sp>
      <xdr:sp macro="" textlink="">
        <xdr:nvSpPr>
          <xdr:cNvPr id="62" name="Rectangle 13"/>
          <xdr:cNvSpPr>
            <a:spLocks noChangeArrowheads="1"/>
          </xdr:cNvSpPr>
        </xdr:nvSpPr>
        <xdr:spPr bwMode="auto">
          <a:xfrm>
            <a:off x="41" y="107"/>
            <a:ext cx="5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S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C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ADMINISTRA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Ț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IA DOMENIULUI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 PUBLIC BEIUȘ S.A.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</a:t>
            </a:r>
            <a:endParaRPr lang="ro-RO" sz="1300" b="1" i="0" strike="noStrike">
              <a:solidFill>
                <a:srgbClr val="000000"/>
              </a:solidFill>
              <a:latin typeface="Arial Black"/>
            </a:endParaRPr>
          </a:p>
        </xdr:txBody>
      </xdr:sp>
      <xdr:sp macro="" textlink="">
        <xdr:nvSpPr>
          <xdr:cNvPr id="63" name="Rectangle 14"/>
          <xdr:cNvSpPr>
            <a:spLocks noChangeArrowheads="1"/>
          </xdr:cNvSpPr>
        </xdr:nvSpPr>
        <xdr:spPr bwMode="auto">
          <a:xfrm>
            <a:off x="480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64" name="Rectangle 15"/>
          <xdr:cNvSpPr>
            <a:spLocks noChangeArrowheads="1"/>
          </xdr:cNvSpPr>
        </xdr:nvSpPr>
        <xdr:spPr bwMode="auto">
          <a:xfrm>
            <a:off x="483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65" name="Rectangle 16"/>
          <xdr:cNvSpPr>
            <a:spLocks noChangeArrowheads="1"/>
          </xdr:cNvSpPr>
        </xdr:nvSpPr>
        <xdr:spPr bwMode="auto">
          <a:xfrm>
            <a:off x="22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66" name="Rectangle 17"/>
          <xdr:cNvSpPr>
            <a:spLocks noChangeArrowheads="1"/>
          </xdr:cNvSpPr>
        </xdr:nvSpPr>
        <xdr:spPr bwMode="auto">
          <a:xfrm>
            <a:off x="26" y="134"/>
            <a:ext cx="588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Str. HOREA Nr.9, Jud.BIHOR </a:t>
            </a:r>
            <a:r>
              <a:rPr lang="en-US" sz="1000" b="1">
                <a:latin typeface="+mn-lt"/>
                <a:ea typeface="+mn-ea"/>
                <a:cs typeface="+mn-cs"/>
              </a:rPr>
              <a:t>Tel:  0359 / 412.712;  Fax: 0259 / 323.666; E-maill: secretariat@adpbeius.ro</a:t>
            </a: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7" name="Rectangle 18"/>
          <xdr:cNvSpPr>
            <a:spLocks noChangeArrowheads="1"/>
          </xdr:cNvSpPr>
        </xdr:nvSpPr>
        <xdr:spPr bwMode="auto">
          <a:xfrm>
            <a:off x="452" y="134"/>
            <a:ext cx="4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68" name="Rectangle 19"/>
          <xdr:cNvSpPr>
            <a:spLocks noChangeArrowheads="1"/>
          </xdr:cNvSpPr>
        </xdr:nvSpPr>
        <xdr:spPr bwMode="auto">
          <a:xfrm>
            <a:off x="456" y="134"/>
            <a:ext cx="0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9" name="Rectangle 20"/>
          <xdr:cNvSpPr>
            <a:spLocks noChangeArrowheads="1"/>
          </xdr:cNvSpPr>
        </xdr:nvSpPr>
        <xdr:spPr bwMode="auto">
          <a:xfrm>
            <a:off x="630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70" name="Rectangle 21"/>
          <xdr:cNvSpPr>
            <a:spLocks noChangeArrowheads="1"/>
          </xdr:cNvSpPr>
        </xdr:nvSpPr>
        <xdr:spPr bwMode="auto">
          <a:xfrm>
            <a:off x="146" y="148"/>
            <a:ext cx="308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CUI: RO 82 74 621 ; J 05/ 1867 / 95 ; CAPITAL SOCIAL</a:t>
            </a:r>
          </a:p>
        </xdr:txBody>
      </xdr:sp>
      <xdr:sp macro="" textlink="">
        <xdr:nvSpPr>
          <xdr:cNvPr id="71" name="Rectangle 22"/>
          <xdr:cNvSpPr>
            <a:spLocks noChangeArrowheads="1"/>
          </xdr:cNvSpPr>
        </xdr:nvSpPr>
        <xdr:spPr bwMode="auto">
          <a:xfrm>
            <a:off x="459" y="148"/>
            <a:ext cx="81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: 109.415 RON</a:t>
            </a:r>
          </a:p>
        </xdr:txBody>
      </xdr:sp>
      <xdr:sp macro="" textlink="">
        <xdr:nvSpPr>
          <xdr:cNvPr id="72" name="Rectangle 23"/>
          <xdr:cNvSpPr>
            <a:spLocks noChangeArrowheads="1"/>
          </xdr:cNvSpPr>
        </xdr:nvSpPr>
        <xdr:spPr bwMode="auto">
          <a:xfrm>
            <a:off x="542" y="148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73" name="Rectangle 24"/>
          <xdr:cNvSpPr>
            <a:spLocks noChangeArrowheads="1"/>
          </xdr:cNvSpPr>
        </xdr:nvSpPr>
        <xdr:spPr bwMode="auto">
          <a:xfrm>
            <a:off x="22" y="163"/>
            <a:ext cx="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ro-RO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4" name="Rectangle 25"/>
          <xdr:cNvSpPr>
            <a:spLocks noChangeArrowheads="1"/>
          </xdr:cNvSpPr>
        </xdr:nvSpPr>
        <xdr:spPr bwMode="auto">
          <a:xfrm>
            <a:off x="45" y="16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75" name="Rectangle 26"/>
          <xdr:cNvSpPr>
            <a:spLocks noChangeArrowheads="1"/>
          </xdr:cNvSpPr>
        </xdr:nvSpPr>
        <xdr:spPr bwMode="auto">
          <a:xfrm>
            <a:off x="22" y="179"/>
            <a:ext cx="4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000" b="0" i="0" strike="noStrike">
                <a:solidFill>
                  <a:srgbClr val="464646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76" name="Rectangle 27"/>
          <xdr:cNvSpPr>
            <a:spLocks noChangeArrowheads="1"/>
          </xdr:cNvSpPr>
        </xdr:nvSpPr>
        <xdr:spPr bwMode="auto">
          <a:xfrm>
            <a:off x="123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77" name="Rectangle 28"/>
          <xdr:cNvSpPr>
            <a:spLocks noChangeArrowheads="1"/>
          </xdr:cNvSpPr>
        </xdr:nvSpPr>
        <xdr:spPr bwMode="auto">
          <a:xfrm>
            <a:off x="142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78" name="Rectangle 29"/>
          <xdr:cNvSpPr>
            <a:spLocks noChangeArrowheads="1"/>
          </xdr:cNvSpPr>
        </xdr:nvSpPr>
        <xdr:spPr bwMode="auto">
          <a:xfrm>
            <a:off x="14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1014</a:t>
            </a:r>
          </a:p>
        </xdr:txBody>
      </xdr:sp>
      <xdr:sp macro="" textlink="">
        <xdr:nvSpPr>
          <xdr:cNvPr id="79" name="Rectangle 30"/>
          <xdr:cNvSpPr>
            <a:spLocks noChangeArrowheads="1"/>
          </xdr:cNvSpPr>
        </xdr:nvSpPr>
        <xdr:spPr bwMode="auto">
          <a:xfrm>
            <a:off x="17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80" name="Rectangle 31"/>
          <xdr:cNvSpPr>
            <a:spLocks noChangeArrowheads="1"/>
          </xdr:cNvSpPr>
        </xdr:nvSpPr>
        <xdr:spPr bwMode="auto">
          <a:xfrm>
            <a:off x="17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805</a:t>
            </a:r>
          </a:p>
        </xdr:txBody>
      </xdr:sp>
      <xdr:sp macro="" textlink="">
        <xdr:nvSpPr>
          <xdr:cNvPr id="81" name="Rectangle 32"/>
          <xdr:cNvSpPr>
            <a:spLocks noChangeArrowheads="1"/>
          </xdr:cNvSpPr>
        </xdr:nvSpPr>
        <xdr:spPr bwMode="auto">
          <a:xfrm>
            <a:off x="19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82" name="Rectangle 33"/>
          <xdr:cNvSpPr>
            <a:spLocks noChangeArrowheads="1"/>
          </xdr:cNvSpPr>
        </xdr:nvSpPr>
        <xdr:spPr bwMode="auto">
          <a:xfrm>
            <a:off x="319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83" name="Rectangle 34"/>
          <xdr:cNvSpPr>
            <a:spLocks noChangeArrowheads="1"/>
          </xdr:cNvSpPr>
        </xdr:nvSpPr>
        <xdr:spPr bwMode="auto">
          <a:xfrm>
            <a:off x="338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84" name="Rectangle 35"/>
          <xdr:cNvSpPr>
            <a:spLocks noChangeArrowheads="1"/>
          </xdr:cNvSpPr>
        </xdr:nvSpPr>
        <xdr:spPr bwMode="auto">
          <a:xfrm>
            <a:off x="342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1061</a:t>
            </a:r>
          </a:p>
        </xdr:txBody>
      </xdr:sp>
      <xdr:sp macro="" textlink="">
        <xdr:nvSpPr>
          <xdr:cNvPr id="85" name="Rectangle 36"/>
          <xdr:cNvSpPr>
            <a:spLocks noChangeArrowheads="1"/>
          </xdr:cNvSpPr>
        </xdr:nvSpPr>
        <xdr:spPr bwMode="auto">
          <a:xfrm>
            <a:off x="367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86" name="Rectangle 37"/>
          <xdr:cNvSpPr>
            <a:spLocks noChangeArrowheads="1"/>
          </xdr:cNvSpPr>
        </xdr:nvSpPr>
        <xdr:spPr bwMode="auto">
          <a:xfrm>
            <a:off x="371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87" name="Rectangle 38"/>
          <xdr:cNvSpPr>
            <a:spLocks noChangeArrowheads="1"/>
          </xdr:cNvSpPr>
        </xdr:nvSpPr>
        <xdr:spPr bwMode="auto">
          <a:xfrm>
            <a:off x="3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88" name="Rectangle 39"/>
          <xdr:cNvSpPr>
            <a:spLocks noChangeArrowheads="1"/>
          </xdr:cNvSpPr>
        </xdr:nvSpPr>
        <xdr:spPr bwMode="auto">
          <a:xfrm>
            <a:off x="38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384</a:t>
            </a:r>
          </a:p>
        </xdr:txBody>
      </xdr:sp>
      <xdr:sp macro="" textlink="">
        <xdr:nvSpPr>
          <xdr:cNvPr id="89" name="Rectangle 40"/>
          <xdr:cNvSpPr>
            <a:spLocks noChangeArrowheads="1"/>
          </xdr:cNvSpPr>
        </xdr:nvSpPr>
        <xdr:spPr bwMode="auto">
          <a:xfrm>
            <a:off x="40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90" name="Rectangle 41"/>
          <xdr:cNvSpPr>
            <a:spLocks noChangeArrowheads="1"/>
          </xdr:cNvSpPr>
        </xdr:nvSpPr>
        <xdr:spPr bwMode="auto">
          <a:xfrm>
            <a:off x="534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91" name="Rectangle 42"/>
          <xdr:cNvSpPr>
            <a:spLocks noChangeArrowheads="1"/>
          </xdr:cNvSpPr>
        </xdr:nvSpPr>
        <xdr:spPr bwMode="auto">
          <a:xfrm>
            <a:off x="553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92" name="Rectangle 43"/>
          <xdr:cNvSpPr>
            <a:spLocks noChangeArrowheads="1"/>
          </xdr:cNvSpPr>
        </xdr:nvSpPr>
        <xdr:spPr bwMode="auto">
          <a:xfrm>
            <a:off x="55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1031</a:t>
            </a:r>
          </a:p>
        </xdr:txBody>
      </xdr:sp>
      <xdr:sp macro="" textlink="">
        <xdr:nvSpPr>
          <xdr:cNvPr id="93" name="Rectangle 44"/>
          <xdr:cNvSpPr>
            <a:spLocks noChangeArrowheads="1"/>
          </xdr:cNvSpPr>
        </xdr:nvSpPr>
        <xdr:spPr bwMode="auto">
          <a:xfrm>
            <a:off x="5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94" name="Rectangle 45"/>
          <xdr:cNvSpPr>
            <a:spLocks noChangeArrowheads="1"/>
          </xdr:cNvSpPr>
        </xdr:nvSpPr>
        <xdr:spPr bwMode="auto">
          <a:xfrm>
            <a:off x="585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95" name="Rectangle 46"/>
          <xdr:cNvSpPr>
            <a:spLocks noChangeArrowheads="1"/>
          </xdr:cNvSpPr>
        </xdr:nvSpPr>
        <xdr:spPr bwMode="auto">
          <a:xfrm>
            <a:off x="595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96" name="Rectangle 47"/>
          <xdr:cNvSpPr>
            <a:spLocks noChangeArrowheads="1"/>
          </xdr:cNvSpPr>
        </xdr:nvSpPr>
        <xdr:spPr bwMode="auto">
          <a:xfrm>
            <a:off x="599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228</a:t>
            </a:r>
          </a:p>
        </xdr:txBody>
      </xdr:sp>
      <xdr:sp macro="" textlink="">
        <xdr:nvSpPr>
          <xdr:cNvPr id="97" name="Rectangle 48"/>
          <xdr:cNvSpPr>
            <a:spLocks noChangeArrowheads="1"/>
          </xdr:cNvSpPr>
        </xdr:nvSpPr>
        <xdr:spPr bwMode="auto">
          <a:xfrm>
            <a:off x="618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98" name="Picture 4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0" y="166"/>
            <a:ext cx="636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514566</xdr:colOff>
      <xdr:row>9</xdr:row>
      <xdr:rowOff>123825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0" y="0"/>
          <a:ext cx="6572466" cy="1952625"/>
          <a:chOff x="0" y="0"/>
          <a:chExt cx="643" cy="194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0" y="0"/>
            <a:ext cx="551" cy="1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213" y="91"/>
            <a:ext cx="2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</a:t>
            </a: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35" y="0"/>
            <a:ext cx="190" cy="1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425" y="91"/>
            <a:ext cx="2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</a:t>
            </a:r>
          </a:p>
        </xdr:txBody>
      </xdr:sp>
      <xdr:sp macro="" textlink="">
        <xdr:nvSpPr>
          <xdr:cNvPr id="9" name="Rectangle 8"/>
          <xdr:cNvSpPr>
            <a:spLocks noChangeArrowheads="1"/>
          </xdr:cNvSpPr>
        </xdr:nvSpPr>
        <xdr:spPr bwMode="auto">
          <a:xfrm>
            <a:off x="449" y="92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5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1" name="Rectangle 10"/>
          <xdr:cNvSpPr>
            <a:spLocks noChangeArrowheads="1"/>
          </xdr:cNvSpPr>
        </xdr:nvSpPr>
        <xdr:spPr bwMode="auto">
          <a:xfrm>
            <a:off x="22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2" name="Rectangle 11"/>
          <xdr:cNvSpPr>
            <a:spLocks noChangeArrowheads="1"/>
          </xdr:cNvSpPr>
        </xdr:nvSpPr>
        <xdr:spPr bwMode="auto">
          <a:xfrm>
            <a:off x="66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3" name="Rectangle 12"/>
          <xdr:cNvSpPr>
            <a:spLocks noChangeArrowheads="1"/>
          </xdr:cNvSpPr>
        </xdr:nvSpPr>
        <xdr:spPr bwMode="auto">
          <a:xfrm>
            <a:off x="110" y="113"/>
            <a:ext cx="18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                                                </a:t>
            </a:r>
          </a:p>
        </xdr:txBody>
      </xdr:sp>
      <xdr:sp macro="" textlink="">
        <xdr:nvSpPr>
          <xdr:cNvPr id="14" name="Rectangle 13"/>
          <xdr:cNvSpPr>
            <a:spLocks noChangeArrowheads="1"/>
          </xdr:cNvSpPr>
        </xdr:nvSpPr>
        <xdr:spPr bwMode="auto">
          <a:xfrm>
            <a:off x="41" y="107"/>
            <a:ext cx="5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S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C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ADMINISTRA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Ț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IA DOMENIULUI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 PUBLIC BEIUȘ S.A.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</a:t>
            </a:r>
            <a:endParaRPr lang="ro-RO" sz="1300" b="1" i="0" strike="noStrike">
              <a:solidFill>
                <a:srgbClr val="000000"/>
              </a:solidFill>
              <a:latin typeface="Arial Black"/>
            </a:endParaRPr>
          </a:p>
        </xdr:txBody>
      </xdr:sp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480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6" name="Rectangle 15"/>
          <xdr:cNvSpPr>
            <a:spLocks noChangeArrowheads="1"/>
          </xdr:cNvSpPr>
        </xdr:nvSpPr>
        <xdr:spPr bwMode="auto">
          <a:xfrm>
            <a:off x="483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7" name="Rectangle 16"/>
          <xdr:cNvSpPr>
            <a:spLocks noChangeArrowheads="1"/>
          </xdr:cNvSpPr>
        </xdr:nvSpPr>
        <xdr:spPr bwMode="auto">
          <a:xfrm>
            <a:off x="22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8" name="Rectangle 17"/>
          <xdr:cNvSpPr>
            <a:spLocks noChangeArrowheads="1"/>
          </xdr:cNvSpPr>
        </xdr:nvSpPr>
        <xdr:spPr bwMode="auto">
          <a:xfrm>
            <a:off x="26" y="134"/>
            <a:ext cx="588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Str. HOREA Nr.9, Jud.BIHOR </a:t>
            </a:r>
            <a:r>
              <a:rPr lang="en-US" sz="1000" b="1">
                <a:latin typeface="+mn-lt"/>
                <a:ea typeface="+mn-ea"/>
                <a:cs typeface="+mn-cs"/>
              </a:rPr>
              <a:t>Tel:  0359 / 412.712;  Fax: 0259 / 323.666; E-maill: secretariat@adpbeius.ro</a:t>
            </a: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9" name="Rectangle 18"/>
          <xdr:cNvSpPr>
            <a:spLocks noChangeArrowheads="1"/>
          </xdr:cNvSpPr>
        </xdr:nvSpPr>
        <xdr:spPr bwMode="auto">
          <a:xfrm>
            <a:off x="452" y="134"/>
            <a:ext cx="4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456" y="134"/>
            <a:ext cx="0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" name="Rectangle 20"/>
          <xdr:cNvSpPr>
            <a:spLocks noChangeArrowheads="1"/>
          </xdr:cNvSpPr>
        </xdr:nvSpPr>
        <xdr:spPr bwMode="auto">
          <a:xfrm>
            <a:off x="630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2" name="Rectangle 21"/>
          <xdr:cNvSpPr>
            <a:spLocks noChangeArrowheads="1"/>
          </xdr:cNvSpPr>
        </xdr:nvSpPr>
        <xdr:spPr bwMode="auto">
          <a:xfrm>
            <a:off x="146" y="148"/>
            <a:ext cx="308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CUI: RO 82 74 621 ; J 05/ 1867 / 95 ; CAPITAL SOCIAL</a:t>
            </a:r>
          </a:p>
        </xdr:txBody>
      </xdr:sp>
      <xdr:sp macro="" textlink="">
        <xdr:nvSpPr>
          <xdr:cNvPr id="23" name="Rectangle 22"/>
          <xdr:cNvSpPr>
            <a:spLocks noChangeArrowheads="1"/>
          </xdr:cNvSpPr>
        </xdr:nvSpPr>
        <xdr:spPr bwMode="auto">
          <a:xfrm>
            <a:off x="459" y="148"/>
            <a:ext cx="81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: 109.415 RON</a:t>
            </a:r>
          </a:p>
        </xdr:txBody>
      </xdr:sp>
      <xdr:sp macro="" textlink="">
        <xdr:nvSpPr>
          <xdr:cNvPr id="24" name="Rectangle 23"/>
          <xdr:cNvSpPr>
            <a:spLocks noChangeArrowheads="1"/>
          </xdr:cNvSpPr>
        </xdr:nvSpPr>
        <xdr:spPr bwMode="auto">
          <a:xfrm>
            <a:off x="542" y="148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5" name="Rectangle 24"/>
          <xdr:cNvSpPr>
            <a:spLocks noChangeArrowheads="1"/>
          </xdr:cNvSpPr>
        </xdr:nvSpPr>
        <xdr:spPr bwMode="auto">
          <a:xfrm>
            <a:off x="22" y="163"/>
            <a:ext cx="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ro-RO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6" name="Rectangle 25"/>
          <xdr:cNvSpPr>
            <a:spLocks noChangeArrowheads="1"/>
          </xdr:cNvSpPr>
        </xdr:nvSpPr>
        <xdr:spPr bwMode="auto">
          <a:xfrm>
            <a:off x="45" y="16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7" name="Rectangle 26"/>
          <xdr:cNvSpPr>
            <a:spLocks noChangeArrowheads="1"/>
          </xdr:cNvSpPr>
        </xdr:nvSpPr>
        <xdr:spPr bwMode="auto">
          <a:xfrm>
            <a:off x="22" y="179"/>
            <a:ext cx="4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000" b="0" i="0" strike="noStrike">
                <a:solidFill>
                  <a:srgbClr val="464646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8" name="Rectangle 27"/>
          <xdr:cNvSpPr>
            <a:spLocks noChangeArrowheads="1"/>
          </xdr:cNvSpPr>
        </xdr:nvSpPr>
        <xdr:spPr bwMode="auto">
          <a:xfrm>
            <a:off x="123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29" name="Rectangle 28"/>
          <xdr:cNvSpPr>
            <a:spLocks noChangeArrowheads="1"/>
          </xdr:cNvSpPr>
        </xdr:nvSpPr>
        <xdr:spPr bwMode="auto">
          <a:xfrm>
            <a:off x="142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0" name="Rectangle 29"/>
          <xdr:cNvSpPr>
            <a:spLocks noChangeArrowheads="1"/>
          </xdr:cNvSpPr>
        </xdr:nvSpPr>
        <xdr:spPr bwMode="auto">
          <a:xfrm>
            <a:off x="14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1014</a:t>
            </a:r>
          </a:p>
        </xdr:txBody>
      </xdr:sp>
      <xdr:sp macro="" textlink="">
        <xdr:nvSpPr>
          <xdr:cNvPr id="31" name="Rectangle 30"/>
          <xdr:cNvSpPr>
            <a:spLocks noChangeArrowheads="1"/>
          </xdr:cNvSpPr>
        </xdr:nvSpPr>
        <xdr:spPr bwMode="auto">
          <a:xfrm>
            <a:off x="17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2" name="Rectangle 31"/>
          <xdr:cNvSpPr>
            <a:spLocks noChangeArrowheads="1"/>
          </xdr:cNvSpPr>
        </xdr:nvSpPr>
        <xdr:spPr bwMode="auto">
          <a:xfrm>
            <a:off x="17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805</a:t>
            </a:r>
          </a:p>
        </xdr:txBody>
      </xdr:sp>
      <xdr:sp macro="" textlink="">
        <xdr:nvSpPr>
          <xdr:cNvPr id="33" name="Rectangle 32"/>
          <xdr:cNvSpPr>
            <a:spLocks noChangeArrowheads="1"/>
          </xdr:cNvSpPr>
        </xdr:nvSpPr>
        <xdr:spPr bwMode="auto">
          <a:xfrm>
            <a:off x="19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34" name="Rectangle 33"/>
          <xdr:cNvSpPr>
            <a:spLocks noChangeArrowheads="1"/>
          </xdr:cNvSpPr>
        </xdr:nvSpPr>
        <xdr:spPr bwMode="auto">
          <a:xfrm>
            <a:off x="319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35" name="Rectangle 34"/>
          <xdr:cNvSpPr>
            <a:spLocks noChangeArrowheads="1"/>
          </xdr:cNvSpPr>
        </xdr:nvSpPr>
        <xdr:spPr bwMode="auto">
          <a:xfrm>
            <a:off x="338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6" name="Rectangle 35"/>
          <xdr:cNvSpPr>
            <a:spLocks noChangeArrowheads="1"/>
          </xdr:cNvSpPr>
        </xdr:nvSpPr>
        <xdr:spPr bwMode="auto">
          <a:xfrm>
            <a:off x="342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1061</a:t>
            </a:r>
          </a:p>
        </xdr:txBody>
      </xdr:sp>
      <xdr:sp macro="" textlink="">
        <xdr:nvSpPr>
          <xdr:cNvPr id="37" name="Rectangle 36"/>
          <xdr:cNvSpPr>
            <a:spLocks noChangeArrowheads="1"/>
          </xdr:cNvSpPr>
        </xdr:nvSpPr>
        <xdr:spPr bwMode="auto">
          <a:xfrm>
            <a:off x="367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8" name="Rectangle 37"/>
          <xdr:cNvSpPr>
            <a:spLocks noChangeArrowheads="1"/>
          </xdr:cNvSpPr>
        </xdr:nvSpPr>
        <xdr:spPr bwMode="auto">
          <a:xfrm>
            <a:off x="371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39" name="Rectangle 38"/>
          <xdr:cNvSpPr>
            <a:spLocks noChangeArrowheads="1"/>
          </xdr:cNvSpPr>
        </xdr:nvSpPr>
        <xdr:spPr bwMode="auto">
          <a:xfrm>
            <a:off x="3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0" name="Rectangle 39"/>
          <xdr:cNvSpPr>
            <a:spLocks noChangeArrowheads="1"/>
          </xdr:cNvSpPr>
        </xdr:nvSpPr>
        <xdr:spPr bwMode="auto">
          <a:xfrm>
            <a:off x="38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384</a:t>
            </a:r>
          </a:p>
        </xdr:txBody>
      </xdr:sp>
      <xdr:sp macro="" textlink="">
        <xdr:nvSpPr>
          <xdr:cNvPr id="41" name="Rectangle 40"/>
          <xdr:cNvSpPr>
            <a:spLocks noChangeArrowheads="1"/>
          </xdr:cNvSpPr>
        </xdr:nvSpPr>
        <xdr:spPr bwMode="auto">
          <a:xfrm>
            <a:off x="40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42" name="Rectangle 41"/>
          <xdr:cNvSpPr>
            <a:spLocks noChangeArrowheads="1"/>
          </xdr:cNvSpPr>
        </xdr:nvSpPr>
        <xdr:spPr bwMode="auto">
          <a:xfrm>
            <a:off x="534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43" name="Rectangle 42"/>
          <xdr:cNvSpPr>
            <a:spLocks noChangeArrowheads="1"/>
          </xdr:cNvSpPr>
        </xdr:nvSpPr>
        <xdr:spPr bwMode="auto">
          <a:xfrm>
            <a:off x="553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4" name="Rectangle 43"/>
          <xdr:cNvSpPr>
            <a:spLocks noChangeArrowheads="1"/>
          </xdr:cNvSpPr>
        </xdr:nvSpPr>
        <xdr:spPr bwMode="auto">
          <a:xfrm>
            <a:off x="55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1031</a:t>
            </a:r>
          </a:p>
        </xdr:txBody>
      </xdr:sp>
      <xdr:sp macro="" textlink="">
        <xdr:nvSpPr>
          <xdr:cNvPr id="45" name="Rectangle 44"/>
          <xdr:cNvSpPr>
            <a:spLocks noChangeArrowheads="1"/>
          </xdr:cNvSpPr>
        </xdr:nvSpPr>
        <xdr:spPr bwMode="auto">
          <a:xfrm>
            <a:off x="5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6" name="Rectangle 45"/>
          <xdr:cNvSpPr>
            <a:spLocks noChangeArrowheads="1"/>
          </xdr:cNvSpPr>
        </xdr:nvSpPr>
        <xdr:spPr bwMode="auto">
          <a:xfrm>
            <a:off x="585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47" name="Rectangle 46"/>
          <xdr:cNvSpPr>
            <a:spLocks noChangeArrowheads="1"/>
          </xdr:cNvSpPr>
        </xdr:nvSpPr>
        <xdr:spPr bwMode="auto">
          <a:xfrm>
            <a:off x="595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8" name="Rectangle 47"/>
          <xdr:cNvSpPr>
            <a:spLocks noChangeArrowheads="1"/>
          </xdr:cNvSpPr>
        </xdr:nvSpPr>
        <xdr:spPr bwMode="auto">
          <a:xfrm>
            <a:off x="599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228</a:t>
            </a:r>
          </a:p>
        </xdr:txBody>
      </xdr:sp>
      <xdr:sp macro="" textlink="">
        <xdr:nvSpPr>
          <xdr:cNvPr id="49" name="Rectangle 48"/>
          <xdr:cNvSpPr>
            <a:spLocks noChangeArrowheads="1"/>
          </xdr:cNvSpPr>
        </xdr:nvSpPr>
        <xdr:spPr bwMode="auto">
          <a:xfrm>
            <a:off x="618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50" name="Picture 4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0" y="166"/>
            <a:ext cx="636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10</xdr:col>
      <xdr:colOff>523299</xdr:colOff>
      <xdr:row>9</xdr:row>
      <xdr:rowOff>66676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1" y="1"/>
          <a:ext cx="6466898" cy="1924050"/>
          <a:chOff x="0" y="0"/>
          <a:chExt cx="643" cy="194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0" y="0"/>
            <a:ext cx="551" cy="1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213" y="91"/>
            <a:ext cx="2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</a:t>
            </a: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35" y="0"/>
            <a:ext cx="190" cy="1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425" y="91"/>
            <a:ext cx="2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</a:t>
            </a:r>
          </a:p>
        </xdr:txBody>
      </xdr:sp>
      <xdr:sp macro="" textlink="">
        <xdr:nvSpPr>
          <xdr:cNvPr id="9" name="Rectangle 8"/>
          <xdr:cNvSpPr>
            <a:spLocks noChangeArrowheads="1"/>
          </xdr:cNvSpPr>
        </xdr:nvSpPr>
        <xdr:spPr bwMode="auto">
          <a:xfrm>
            <a:off x="449" y="92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52" y="7"/>
            <a:ext cx="191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1" name="Rectangle 10"/>
          <xdr:cNvSpPr>
            <a:spLocks noChangeArrowheads="1"/>
          </xdr:cNvSpPr>
        </xdr:nvSpPr>
        <xdr:spPr bwMode="auto">
          <a:xfrm>
            <a:off x="22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2" name="Rectangle 11"/>
          <xdr:cNvSpPr>
            <a:spLocks noChangeArrowheads="1"/>
          </xdr:cNvSpPr>
        </xdr:nvSpPr>
        <xdr:spPr bwMode="auto">
          <a:xfrm>
            <a:off x="66" y="113"/>
            <a:ext cx="3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3" name="Rectangle 12"/>
          <xdr:cNvSpPr>
            <a:spLocks noChangeArrowheads="1"/>
          </xdr:cNvSpPr>
        </xdr:nvSpPr>
        <xdr:spPr bwMode="auto">
          <a:xfrm>
            <a:off x="110" y="113"/>
            <a:ext cx="18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100" b="0" i="0" strike="noStrike">
                <a:solidFill>
                  <a:srgbClr val="000000"/>
                </a:solidFill>
                <a:latin typeface="Calibri"/>
                <a:cs typeface="Calibri"/>
              </a:rPr>
              <a:t>                                                        </a:t>
            </a:r>
          </a:p>
        </xdr:txBody>
      </xdr:sp>
      <xdr:sp macro="" textlink="">
        <xdr:nvSpPr>
          <xdr:cNvPr id="14" name="Rectangle 13"/>
          <xdr:cNvSpPr>
            <a:spLocks noChangeArrowheads="1"/>
          </xdr:cNvSpPr>
        </xdr:nvSpPr>
        <xdr:spPr bwMode="auto">
          <a:xfrm>
            <a:off x="41" y="107"/>
            <a:ext cx="5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S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>
                <a:solidFill>
                  <a:srgbClr val="000000"/>
                </a:solidFill>
                <a:latin typeface="Arial Black"/>
              </a:rPr>
              <a:t>C</a:t>
            </a:r>
            <a:r>
              <a:rPr lang="ro-RO" sz="1300" b="1" i="0" strike="noStrike">
                <a:solidFill>
                  <a:srgbClr val="000000"/>
                </a:solidFill>
                <a:latin typeface="Arial Black"/>
              </a:rPr>
              <a:t>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ADMINISTRA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Ț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IA DOMENIULUI</a:t>
            </a:r>
            <a:r>
              <a:rPr lang="ro-RO" sz="1300" b="1" i="0" strike="noStrike" baseline="0">
                <a:solidFill>
                  <a:srgbClr val="000000"/>
                </a:solidFill>
                <a:latin typeface="Arial Black"/>
              </a:rPr>
              <a:t> PUBLIC BEIUȘ S.A.</a:t>
            </a:r>
            <a:r>
              <a:rPr lang="en-US" sz="1300" b="1" i="0" strike="noStrike" baseline="0">
                <a:solidFill>
                  <a:srgbClr val="000000"/>
                </a:solidFill>
                <a:latin typeface="Arial Black"/>
              </a:rPr>
              <a:t> </a:t>
            </a:r>
            <a:endParaRPr lang="ro-RO" sz="1300" b="1" i="0" strike="noStrike">
              <a:solidFill>
                <a:srgbClr val="000000"/>
              </a:solidFill>
              <a:latin typeface="Arial Black"/>
            </a:endParaRPr>
          </a:p>
        </xdr:txBody>
      </xdr:sp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480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6" name="Rectangle 15"/>
          <xdr:cNvSpPr>
            <a:spLocks noChangeArrowheads="1"/>
          </xdr:cNvSpPr>
        </xdr:nvSpPr>
        <xdr:spPr bwMode="auto">
          <a:xfrm>
            <a:off x="483" y="114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17" name="Rectangle 16"/>
          <xdr:cNvSpPr>
            <a:spLocks noChangeArrowheads="1"/>
          </xdr:cNvSpPr>
        </xdr:nvSpPr>
        <xdr:spPr bwMode="auto">
          <a:xfrm>
            <a:off x="22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8" name="Rectangle 17"/>
          <xdr:cNvSpPr>
            <a:spLocks noChangeArrowheads="1"/>
          </xdr:cNvSpPr>
        </xdr:nvSpPr>
        <xdr:spPr bwMode="auto">
          <a:xfrm>
            <a:off x="26" y="134"/>
            <a:ext cx="588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Str. HOREA Nr.9, Jud.BIHOR </a:t>
            </a:r>
            <a:r>
              <a:rPr lang="en-US" sz="1000" b="1">
                <a:latin typeface="+mn-lt"/>
                <a:ea typeface="+mn-ea"/>
                <a:cs typeface="+mn-cs"/>
              </a:rPr>
              <a:t>Tel:  0359 / 412.712;  Fax: 0259 / 323.666; E-maill: secretariat@adpbeius.ro</a:t>
            </a: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9" name="Rectangle 18"/>
          <xdr:cNvSpPr>
            <a:spLocks noChangeArrowheads="1"/>
          </xdr:cNvSpPr>
        </xdr:nvSpPr>
        <xdr:spPr bwMode="auto">
          <a:xfrm>
            <a:off x="452" y="134"/>
            <a:ext cx="4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456" y="134"/>
            <a:ext cx="0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ro-RO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" name="Rectangle 20"/>
          <xdr:cNvSpPr>
            <a:spLocks noChangeArrowheads="1"/>
          </xdr:cNvSpPr>
        </xdr:nvSpPr>
        <xdr:spPr bwMode="auto">
          <a:xfrm>
            <a:off x="630" y="13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2" name="Rectangle 21"/>
          <xdr:cNvSpPr>
            <a:spLocks noChangeArrowheads="1"/>
          </xdr:cNvSpPr>
        </xdr:nvSpPr>
        <xdr:spPr bwMode="auto">
          <a:xfrm>
            <a:off x="146" y="148"/>
            <a:ext cx="308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CUI: RO 82 74 621 ; J 05/ 1867 / 95 ; CAPITAL SOCIAL</a:t>
            </a:r>
          </a:p>
        </xdr:txBody>
      </xdr:sp>
      <xdr:sp macro="" textlink="">
        <xdr:nvSpPr>
          <xdr:cNvPr id="23" name="Rectangle 22"/>
          <xdr:cNvSpPr>
            <a:spLocks noChangeArrowheads="1"/>
          </xdr:cNvSpPr>
        </xdr:nvSpPr>
        <xdr:spPr bwMode="auto">
          <a:xfrm>
            <a:off x="459" y="148"/>
            <a:ext cx="81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: 109.415 RON</a:t>
            </a:r>
          </a:p>
        </xdr:txBody>
      </xdr:sp>
      <xdr:sp macro="" textlink="">
        <xdr:nvSpPr>
          <xdr:cNvPr id="24" name="Rectangle 23"/>
          <xdr:cNvSpPr>
            <a:spLocks noChangeArrowheads="1"/>
          </xdr:cNvSpPr>
        </xdr:nvSpPr>
        <xdr:spPr bwMode="auto">
          <a:xfrm>
            <a:off x="542" y="148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5" name="Rectangle 24"/>
          <xdr:cNvSpPr>
            <a:spLocks noChangeArrowheads="1"/>
          </xdr:cNvSpPr>
        </xdr:nvSpPr>
        <xdr:spPr bwMode="auto">
          <a:xfrm>
            <a:off x="22" y="163"/>
            <a:ext cx="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ro-RO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6" name="Rectangle 25"/>
          <xdr:cNvSpPr>
            <a:spLocks noChangeArrowheads="1"/>
          </xdr:cNvSpPr>
        </xdr:nvSpPr>
        <xdr:spPr bwMode="auto">
          <a:xfrm>
            <a:off x="45" y="164"/>
            <a:ext cx="3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7" name="Rectangle 26"/>
          <xdr:cNvSpPr>
            <a:spLocks noChangeArrowheads="1"/>
          </xdr:cNvSpPr>
        </xdr:nvSpPr>
        <xdr:spPr bwMode="auto">
          <a:xfrm>
            <a:off x="22" y="179"/>
            <a:ext cx="4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1000" b="0" i="0" strike="noStrike">
                <a:solidFill>
                  <a:srgbClr val="464646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8" name="Rectangle 27"/>
          <xdr:cNvSpPr>
            <a:spLocks noChangeArrowheads="1"/>
          </xdr:cNvSpPr>
        </xdr:nvSpPr>
        <xdr:spPr bwMode="auto">
          <a:xfrm>
            <a:off x="123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29" name="Rectangle 28"/>
          <xdr:cNvSpPr>
            <a:spLocks noChangeArrowheads="1"/>
          </xdr:cNvSpPr>
        </xdr:nvSpPr>
        <xdr:spPr bwMode="auto">
          <a:xfrm>
            <a:off x="142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0" name="Rectangle 29"/>
          <xdr:cNvSpPr>
            <a:spLocks noChangeArrowheads="1"/>
          </xdr:cNvSpPr>
        </xdr:nvSpPr>
        <xdr:spPr bwMode="auto">
          <a:xfrm>
            <a:off x="14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1014</a:t>
            </a:r>
          </a:p>
        </xdr:txBody>
      </xdr:sp>
      <xdr:sp macro="" textlink="">
        <xdr:nvSpPr>
          <xdr:cNvPr id="31" name="Rectangle 30"/>
          <xdr:cNvSpPr>
            <a:spLocks noChangeArrowheads="1"/>
          </xdr:cNvSpPr>
        </xdr:nvSpPr>
        <xdr:spPr bwMode="auto">
          <a:xfrm>
            <a:off x="17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2" name="Rectangle 31"/>
          <xdr:cNvSpPr>
            <a:spLocks noChangeArrowheads="1"/>
          </xdr:cNvSpPr>
        </xdr:nvSpPr>
        <xdr:spPr bwMode="auto">
          <a:xfrm>
            <a:off x="17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805</a:t>
            </a:r>
          </a:p>
        </xdr:txBody>
      </xdr:sp>
      <xdr:sp macro="" textlink="">
        <xdr:nvSpPr>
          <xdr:cNvPr id="33" name="Rectangle 32"/>
          <xdr:cNvSpPr>
            <a:spLocks noChangeArrowheads="1"/>
          </xdr:cNvSpPr>
        </xdr:nvSpPr>
        <xdr:spPr bwMode="auto">
          <a:xfrm>
            <a:off x="19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34" name="Rectangle 33"/>
          <xdr:cNvSpPr>
            <a:spLocks noChangeArrowheads="1"/>
          </xdr:cNvSpPr>
        </xdr:nvSpPr>
        <xdr:spPr bwMode="auto">
          <a:xfrm>
            <a:off x="319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35" name="Rectangle 34"/>
          <xdr:cNvSpPr>
            <a:spLocks noChangeArrowheads="1"/>
          </xdr:cNvSpPr>
        </xdr:nvSpPr>
        <xdr:spPr bwMode="auto">
          <a:xfrm>
            <a:off x="338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6" name="Rectangle 35"/>
          <xdr:cNvSpPr>
            <a:spLocks noChangeArrowheads="1"/>
          </xdr:cNvSpPr>
        </xdr:nvSpPr>
        <xdr:spPr bwMode="auto">
          <a:xfrm>
            <a:off x="342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1061</a:t>
            </a:r>
          </a:p>
        </xdr:txBody>
      </xdr:sp>
      <xdr:sp macro="" textlink="">
        <xdr:nvSpPr>
          <xdr:cNvPr id="37" name="Rectangle 36"/>
          <xdr:cNvSpPr>
            <a:spLocks noChangeArrowheads="1"/>
          </xdr:cNvSpPr>
        </xdr:nvSpPr>
        <xdr:spPr bwMode="auto">
          <a:xfrm>
            <a:off x="367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38" name="Rectangle 37"/>
          <xdr:cNvSpPr>
            <a:spLocks noChangeArrowheads="1"/>
          </xdr:cNvSpPr>
        </xdr:nvSpPr>
        <xdr:spPr bwMode="auto">
          <a:xfrm>
            <a:off x="371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39" name="Rectangle 38"/>
          <xdr:cNvSpPr>
            <a:spLocks noChangeArrowheads="1"/>
          </xdr:cNvSpPr>
        </xdr:nvSpPr>
        <xdr:spPr bwMode="auto">
          <a:xfrm>
            <a:off x="3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0" name="Rectangle 39"/>
          <xdr:cNvSpPr>
            <a:spLocks noChangeArrowheads="1"/>
          </xdr:cNvSpPr>
        </xdr:nvSpPr>
        <xdr:spPr bwMode="auto">
          <a:xfrm>
            <a:off x="384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384</a:t>
            </a:r>
          </a:p>
        </xdr:txBody>
      </xdr:sp>
      <xdr:sp macro="" textlink="">
        <xdr:nvSpPr>
          <xdr:cNvPr id="41" name="Rectangle 40"/>
          <xdr:cNvSpPr>
            <a:spLocks noChangeArrowheads="1"/>
          </xdr:cNvSpPr>
        </xdr:nvSpPr>
        <xdr:spPr bwMode="auto">
          <a:xfrm>
            <a:off x="403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sp macro="" textlink="">
        <xdr:nvSpPr>
          <xdr:cNvPr id="42" name="Rectangle 41"/>
          <xdr:cNvSpPr>
            <a:spLocks noChangeArrowheads="1"/>
          </xdr:cNvSpPr>
        </xdr:nvSpPr>
        <xdr:spPr bwMode="auto">
          <a:xfrm>
            <a:off x="534" y="87"/>
            <a:ext cx="2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UIG</a:t>
            </a:r>
          </a:p>
        </xdr:txBody>
      </xdr:sp>
      <xdr:sp macro="" textlink="">
        <xdr:nvSpPr>
          <xdr:cNvPr id="43" name="Rectangle 42"/>
          <xdr:cNvSpPr>
            <a:spLocks noChangeArrowheads="1"/>
          </xdr:cNvSpPr>
        </xdr:nvSpPr>
        <xdr:spPr bwMode="auto">
          <a:xfrm>
            <a:off x="553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4" name="Rectangle 43"/>
          <xdr:cNvSpPr>
            <a:spLocks noChangeArrowheads="1"/>
          </xdr:cNvSpPr>
        </xdr:nvSpPr>
        <xdr:spPr bwMode="auto">
          <a:xfrm>
            <a:off x="556" y="87"/>
            <a:ext cx="25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1031</a:t>
            </a:r>
          </a:p>
        </xdr:txBody>
      </xdr:sp>
      <xdr:sp macro="" textlink="">
        <xdr:nvSpPr>
          <xdr:cNvPr id="45" name="Rectangle 44"/>
          <xdr:cNvSpPr>
            <a:spLocks noChangeArrowheads="1"/>
          </xdr:cNvSpPr>
        </xdr:nvSpPr>
        <xdr:spPr bwMode="auto">
          <a:xfrm>
            <a:off x="581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6" name="Rectangle 45"/>
          <xdr:cNvSpPr>
            <a:spLocks noChangeArrowheads="1"/>
          </xdr:cNvSpPr>
        </xdr:nvSpPr>
        <xdr:spPr bwMode="auto">
          <a:xfrm>
            <a:off x="585" y="87"/>
            <a:ext cx="10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EJ</a:t>
            </a:r>
          </a:p>
        </xdr:txBody>
      </xdr:sp>
      <xdr:sp macro="" textlink="">
        <xdr:nvSpPr>
          <xdr:cNvPr id="47" name="Rectangle 46"/>
          <xdr:cNvSpPr>
            <a:spLocks noChangeArrowheads="1"/>
          </xdr:cNvSpPr>
        </xdr:nvSpPr>
        <xdr:spPr bwMode="auto">
          <a:xfrm>
            <a:off x="595" y="87"/>
            <a:ext cx="4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-</a:t>
            </a:r>
          </a:p>
        </xdr:txBody>
      </xdr:sp>
      <xdr:sp macro="" textlink="">
        <xdr:nvSpPr>
          <xdr:cNvPr id="48" name="Rectangle 47"/>
          <xdr:cNvSpPr>
            <a:spLocks noChangeArrowheads="1"/>
          </xdr:cNvSpPr>
        </xdr:nvSpPr>
        <xdr:spPr bwMode="auto">
          <a:xfrm>
            <a:off x="599" y="87"/>
            <a:ext cx="18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228</a:t>
            </a:r>
          </a:p>
        </xdr:txBody>
      </xdr:sp>
      <xdr:sp macro="" textlink="">
        <xdr:nvSpPr>
          <xdr:cNvPr id="49" name="Rectangle 48"/>
          <xdr:cNvSpPr>
            <a:spLocks noChangeArrowheads="1"/>
          </xdr:cNvSpPr>
        </xdr:nvSpPr>
        <xdr:spPr bwMode="auto">
          <a:xfrm>
            <a:off x="618" y="87"/>
            <a:ext cx="3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o-RO" sz="9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xdr:txBody>
      </xdr:sp>
      <xdr:pic>
        <xdr:nvPicPr>
          <xdr:cNvPr id="50" name="Picture 4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0" y="166"/>
            <a:ext cx="636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opLeftCell="A11" workbookViewId="0">
      <selection activeCell="H40" sqref="H40"/>
    </sheetView>
  </sheetViews>
  <sheetFormatPr defaultRowHeight="15"/>
  <cols>
    <col min="1" max="1" width="3.5703125" customWidth="1"/>
    <col min="2" max="2" width="2.7109375" customWidth="1"/>
    <col min="3" max="3" width="2.28515625" customWidth="1"/>
    <col min="4" max="4" width="3" customWidth="1"/>
    <col min="5" max="5" width="51.140625" customWidth="1"/>
    <col min="6" max="6" width="3.7109375" customWidth="1"/>
    <col min="7" max="7" width="11.42578125" customWidth="1"/>
    <col min="8" max="8" width="11" customWidth="1"/>
    <col min="9" max="9" width="9.42578125" style="29" customWidth="1"/>
    <col min="10" max="11" width="7.85546875" customWidth="1"/>
    <col min="12" max="12" width="9.42578125" customWidth="1"/>
    <col min="13" max="13" width="8.140625" customWidth="1"/>
  </cols>
  <sheetData>
    <row r="1" spans="1:13">
      <c r="A1" s="8"/>
      <c r="B1" s="8"/>
      <c r="C1" s="8"/>
      <c r="J1" s="8"/>
    </row>
    <row r="2" spans="1:13" ht="17.25">
      <c r="A2" s="2"/>
      <c r="B2" s="8"/>
      <c r="C2" s="8"/>
    </row>
    <row r="3" spans="1:13" ht="17.25">
      <c r="A3" s="39"/>
      <c r="B3" s="40"/>
      <c r="C3" s="40"/>
      <c r="D3" s="40"/>
      <c r="E3" s="40"/>
    </row>
    <row r="4" spans="1:13" ht="17.25">
      <c r="A4" s="39"/>
      <c r="B4" s="40"/>
      <c r="C4" s="40"/>
      <c r="D4" s="40"/>
      <c r="E4" s="40"/>
    </row>
    <row r="5" spans="1:13" ht="17.25">
      <c r="A5" s="39"/>
      <c r="B5" s="40"/>
      <c r="C5" s="40"/>
      <c r="D5" s="40"/>
      <c r="E5" s="40"/>
    </row>
    <row r="8" spans="1:13" ht="23.25">
      <c r="C8" s="3"/>
    </row>
    <row r="9" spans="1:13" ht="17.25">
      <c r="F9" s="6"/>
      <c r="L9" s="10" t="s">
        <v>0</v>
      </c>
    </row>
    <row r="10" spans="1:13" s="8" customFormat="1" ht="17.25">
      <c r="F10" s="6"/>
      <c r="I10" s="29"/>
      <c r="L10" s="10"/>
    </row>
    <row r="11" spans="1:13" s="8" customFormat="1" ht="17.25">
      <c r="F11" s="6"/>
      <c r="I11" s="29"/>
      <c r="L11" s="10"/>
    </row>
    <row r="12" spans="1:13" ht="24.75">
      <c r="E12" s="4" t="s">
        <v>385</v>
      </c>
    </row>
    <row r="13" spans="1:13">
      <c r="M13" s="7" t="s">
        <v>304</v>
      </c>
    </row>
    <row r="14" spans="1:13">
      <c r="A14" s="50"/>
      <c r="B14" s="50"/>
      <c r="C14" s="50"/>
      <c r="D14" s="50" t="s">
        <v>1</v>
      </c>
      <c r="E14" s="50"/>
      <c r="F14" s="50" t="s">
        <v>2</v>
      </c>
      <c r="G14" s="50" t="s">
        <v>380</v>
      </c>
      <c r="H14" s="50" t="s">
        <v>381</v>
      </c>
      <c r="I14" s="51" t="s">
        <v>3</v>
      </c>
      <c r="J14" s="50" t="s">
        <v>377</v>
      </c>
      <c r="K14" s="50" t="s">
        <v>382</v>
      </c>
      <c r="L14" s="50" t="s">
        <v>3</v>
      </c>
      <c r="M14" s="50"/>
    </row>
    <row r="15" spans="1:13" ht="61.5" customHeight="1">
      <c r="A15" s="50"/>
      <c r="B15" s="50"/>
      <c r="C15" s="50"/>
      <c r="D15" s="50"/>
      <c r="E15" s="50"/>
      <c r="F15" s="50"/>
      <c r="G15" s="50"/>
      <c r="H15" s="50"/>
      <c r="I15" s="51"/>
      <c r="J15" s="50"/>
      <c r="K15" s="50"/>
      <c r="L15" s="9" t="s">
        <v>4</v>
      </c>
      <c r="M15" s="9" t="s">
        <v>5</v>
      </c>
    </row>
    <row r="16" spans="1:13" ht="30.75" customHeight="1">
      <c r="A16" s="9">
        <v>0</v>
      </c>
      <c r="B16" s="50">
        <v>1</v>
      </c>
      <c r="C16" s="50"/>
      <c r="D16" s="50">
        <v>2</v>
      </c>
      <c r="E16" s="50"/>
      <c r="F16" s="9">
        <v>3</v>
      </c>
      <c r="G16" s="9">
        <v>4</v>
      </c>
      <c r="H16" s="9">
        <v>5</v>
      </c>
      <c r="I16" s="30" t="s">
        <v>6</v>
      </c>
      <c r="J16" s="9">
        <v>7</v>
      </c>
      <c r="K16" s="9">
        <v>8</v>
      </c>
      <c r="L16" s="9">
        <v>9</v>
      </c>
      <c r="M16" s="9">
        <v>10</v>
      </c>
    </row>
    <row r="17" spans="1:13">
      <c r="A17" s="9" t="s">
        <v>7</v>
      </c>
      <c r="B17" s="9"/>
      <c r="C17" s="9"/>
      <c r="D17" s="52" t="s">
        <v>8</v>
      </c>
      <c r="E17" s="52"/>
      <c r="F17" s="9">
        <v>1</v>
      </c>
      <c r="G17" s="11">
        <f>G18+G21+G22</f>
        <v>3614</v>
      </c>
      <c r="H17" s="26">
        <f>H18+H21+H22</f>
        <v>957</v>
      </c>
      <c r="I17" s="31">
        <f>H17/G17</f>
        <v>0.26480354178195903</v>
      </c>
      <c r="J17" s="26">
        <f>J18+J21+J22</f>
        <v>978</v>
      </c>
      <c r="K17" s="26">
        <f>K18+K21+K22</f>
        <v>986</v>
      </c>
      <c r="L17" s="31">
        <f>J17/H17</f>
        <v>1.0219435736677116</v>
      </c>
      <c r="M17" s="31">
        <f>K17/J17</f>
        <v>1.0081799591002045</v>
      </c>
    </row>
    <row r="18" spans="1:13">
      <c r="A18" s="50"/>
      <c r="B18" s="9">
        <v>1</v>
      </c>
      <c r="C18" s="9"/>
      <c r="D18" s="52" t="s">
        <v>9</v>
      </c>
      <c r="E18" s="52"/>
      <c r="F18" s="9">
        <v>2</v>
      </c>
      <c r="G18" s="11">
        <v>3614</v>
      </c>
      <c r="H18" s="26">
        <v>957</v>
      </c>
      <c r="I18" s="31">
        <f t="shared" ref="I18:I69" si="0">H18/G18</f>
        <v>0.26480354178195903</v>
      </c>
      <c r="J18" s="26">
        <v>978</v>
      </c>
      <c r="K18" s="26">
        <v>986</v>
      </c>
      <c r="L18" s="31">
        <f>J18/H18</f>
        <v>1.0219435736677116</v>
      </c>
      <c r="M18" s="31">
        <f>K18/J18</f>
        <v>1.0081799591002045</v>
      </c>
    </row>
    <row r="19" spans="1:13" ht="16.5" customHeight="1">
      <c r="A19" s="50"/>
      <c r="B19" s="9"/>
      <c r="C19" s="9"/>
      <c r="D19" s="11" t="s">
        <v>10</v>
      </c>
      <c r="E19" s="11" t="s">
        <v>11</v>
      </c>
      <c r="F19" s="9">
        <v>3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</row>
    <row r="20" spans="1:13" ht="15" customHeight="1">
      <c r="A20" s="50"/>
      <c r="B20" s="9"/>
      <c r="C20" s="9"/>
      <c r="D20" s="11" t="s">
        <v>12</v>
      </c>
      <c r="E20" s="11" t="s">
        <v>13</v>
      </c>
      <c r="F20" s="9">
        <v>4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</row>
    <row r="21" spans="1:13">
      <c r="A21" s="50"/>
      <c r="B21" s="9">
        <v>2</v>
      </c>
      <c r="C21" s="9"/>
      <c r="D21" s="52" t="s">
        <v>14</v>
      </c>
      <c r="E21" s="52"/>
      <c r="F21" s="9">
        <v>5</v>
      </c>
      <c r="G21" s="11">
        <v>0</v>
      </c>
      <c r="H21" s="26">
        <v>0</v>
      </c>
      <c r="I21" s="31">
        <v>0</v>
      </c>
      <c r="J21" s="26">
        <v>0</v>
      </c>
      <c r="K21" s="26">
        <v>0</v>
      </c>
      <c r="L21" s="31">
        <v>0</v>
      </c>
      <c r="M21" s="31">
        <v>0</v>
      </c>
    </row>
    <row r="22" spans="1:13">
      <c r="A22" s="50"/>
      <c r="B22" s="9">
        <v>3</v>
      </c>
      <c r="C22" s="9"/>
      <c r="D22" s="52" t="s">
        <v>15</v>
      </c>
      <c r="E22" s="52"/>
      <c r="F22" s="9">
        <v>6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</row>
    <row r="23" spans="1:13">
      <c r="A23" s="9" t="s">
        <v>16</v>
      </c>
      <c r="B23" s="9"/>
      <c r="C23" s="9"/>
      <c r="D23" s="52" t="s">
        <v>17</v>
      </c>
      <c r="E23" s="52"/>
      <c r="F23" s="9">
        <v>7</v>
      </c>
      <c r="G23" s="11">
        <f>G24+G36+G37</f>
        <v>3823</v>
      </c>
      <c r="H23" s="26">
        <f>H24+H36+H37</f>
        <v>906</v>
      </c>
      <c r="I23" s="31">
        <f t="shared" si="0"/>
        <v>0.23698665969134189</v>
      </c>
      <c r="J23" s="26">
        <f>J24+J36+J37</f>
        <v>905</v>
      </c>
      <c r="K23" s="26">
        <f>K24+K36+K37</f>
        <v>906</v>
      </c>
      <c r="L23" s="31">
        <f t="shared" ref="L23:L29" si="1">J23/H23</f>
        <v>0.9988962472406181</v>
      </c>
      <c r="M23" s="31">
        <f t="shared" ref="M23:M29" si="2">K23/J23</f>
        <v>1.0011049723756906</v>
      </c>
    </row>
    <row r="24" spans="1:13">
      <c r="A24" s="50"/>
      <c r="B24" s="9">
        <v>1</v>
      </c>
      <c r="C24" s="9"/>
      <c r="D24" s="52" t="s">
        <v>18</v>
      </c>
      <c r="E24" s="52"/>
      <c r="F24" s="9">
        <v>8</v>
      </c>
      <c r="G24" s="11">
        <f>G25+G26+G27+G35</f>
        <v>3823</v>
      </c>
      <c r="H24" s="26">
        <f>H25+H26+H27+H35</f>
        <v>906</v>
      </c>
      <c r="I24" s="31">
        <f t="shared" si="0"/>
        <v>0.23698665969134189</v>
      </c>
      <c r="J24" s="26">
        <f>J25+J26+J27+J35</f>
        <v>905</v>
      </c>
      <c r="K24" s="26">
        <f>K25+K26+K27+K35</f>
        <v>906</v>
      </c>
      <c r="L24" s="31">
        <f t="shared" si="1"/>
        <v>0.9988962472406181</v>
      </c>
      <c r="M24" s="31">
        <f t="shared" si="2"/>
        <v>1.0011049723756906</v>
      </c>
    </row>
    <row r="25" spans="1:13" ht="15" customHeight="1">
      <c r="A25" s="50"/>
      <c r="B25" s="50"/>
      <c r="C25" s="9" t="s">
        <v>19</v>
      </c>
      <c r="D25" s="52" t="s">
        <v>20</v>
      </c>
      <c r="E25" s="52"/>
      <c r="F25" s="9">
        <v>9</v>
      </c>
      <c r="G25" s="11">
        <v>1767</v>
      </c>
      <c r="H25" s="26">
        <v>126</v>
      </c>
      <c r="I25" s="31">
        <f t="shared" si="0"/>
        <v>7.1307300509337868E-2</v>
      </c>
      <c r="J25" s="26">
        <v>121</v>
      </c>
      <c r="K25" s="26">
        <v>120</v>
      </c>
      <c r="L25" s="31">
        <f t="shared" si="1"/>
        <v>0.96031746031746035</v>
      </c>
      <c r="M25" s="31">
        <f t="shared" si="2"/>
        <v>0.99173553719008267</v>
      </c>
    </row>
    <row r="26" spans="1:13" ht="15.75" customHeight="1">
      <c r="A26" s="50"/>
      <c r="B26" s="50"/>
      <c r="C26" s="9" t="s">
        <v>21</v>
      </c>
      <c r="D26" s="52" t="s">
        <v>22</v>
      </c>
      <c r="E26" s="52"/>
      <c r="F26" s="9">
        <v>10</v>
      </c>
      <c r="G26" s="11">
        <v>20</v>
      </c>
      <c r="H26" s="26">
        <v>12</v>
      </c>
      <c r="I26" s="31">
        <f t="shared" si="0"/>
        <v>0.6</v>
      </c>
      <c r="J26" s="26">
        <v>14</v>
      </c>
      <c r="K26" s="26">
        <v>15</v>
      </c>
      <c r="L26" s="31">
        <f t="shared" si="1"/>
        <v>1.1666666666666667</v>
      </c>
      <c r="M26" s="31">
        <f t="shared" si="2"/>
        <v>1.0714285714285714</v>
      </c>
    </row>
    <row r="27" spans="1:13">
      <c r="A27" s="50"/>
      <c r="B27" s="50"/>
      <c r="C27" s="50" t="s">
        <v>23</v>
      </c>
      <c r="D27" s="52" t="s">
        <v>24</v>
      </c>
      <c r="E27" s="52"/>
      <c r="F27" s="9">
        <v>11</v>
      </c>
      <c r="G27" s="11">
        <f>G28+G31+G33+G34</f>
        <v>1917</v>
      </c>
      <c r="H27" s="26">
        <f>H28+H31+H33+H34</f>
        <v>720</v>
      </c>
      <c r="I27" s="31">
        <f t="shared" si="0"/>
        <v>0.37558685446009388</v>
      </c>
      <c r="J27" s="26">
        <f>J28+J31+J33+J34</f>
        <v>728</v>
      </c>
      <c r="K27" s="26">
        <f>K28+K31+K33+K34</f>
        <v>731</v>
      </c>
      <c r="L27" s="31">
        <f t="shared" si="1"/>
        <v>1.0111111111111111</v>
      </c>
      <c r="M27" s="31">
        <f t="shared" si="2"/>
        <v>1.0041208791208791</v>
      </c>
    </row>
    <row r="28" spans="1:13" ht="16.5" customHeight="1">
      <c r="A28" s="50"/>
      <c r="B28" s="50"/>
      <c r="C28" s="50"/>
      <c r="D28" s="11" t="s">
        <v>25</v>
      </c>
      <c r="E28" s="11" t="s">
        <v>26</v>
      </c>
      <c r="F28" s="9">
        <v>12</v>
      </c>
      <c r="G28" s="11">
        <f>G29+G30</f>
        <v>1799</v>
      </c>
      <c r="H28" s="26">
        <f>H29+H30</f>
        <v>663</v>
      </c>
      <c r="I28" s="31">
        <f t="shared" si="0"/>
        <v>0.36853807670928296</v>
      </c>
      <c r="J28" s="26">
        <f>J29+J30</f>
        <v>671</v>
      </c>
      <c r="K28" s="26">
        <f>K29+K30</f>
        <v>672</v>
      </c>
      <c r="L28" s="31">
        <f t="shared" si="1"/>
        <v>1.0120663650075414</v>
      </c>
      <c r="M28" s="31">
        <f t="shared" si="2"/>
        <v>1.0014903129657229</v>
      </c>
    </row>
    <row r="29" spans="1:13" ht="15" customHeight="1">
      <c r="A29" s="50"/>
      <c r="B29" s="50"/>
      <c r="C29" s="50"/>
      <c r="D29" s="11" t="s">
        <v>27</v>
      </c>
      <c r="E29" s="11" t="s">
        <v>28</v>
      </c>
      <c r="F29" s="9">
        <v>13</v>
      </c>
      <c r="G29" s="11">
        <v>1799</v>
      </c>
      <c r="H29" s="26">
        <v>609</v>
      </c>
      <c r="I29" s="31">
        <f t="shared" si="0"/>
        <v>0.33852140077821014</v>
      </c>
      <c r="J29" s="26">
        <v>615</v>
      </c>
      <c r="K29" s="26">
        <v>616</v>
      </c>
      <c r="L29" s="31">
        <f t="shared" si="1"/>
        <v>1.0098522167487685</v>
      </c>
      <c r="M29" s="31">
        <f t="shared" si="2"/>
        <v>1.0016260162601627</v>
      </c>
    </row>
    <row r="30" spans="1:13" ht="14.25" customHeight="1">
      <c r="A30" s="50"/>
      <c r="B30" s="50"/>
      <c r="C30" s="50"/>
      <c r="D30" s="11" t="s">
        <v>29</v>
      </c>
      <c r="E30" s="11" t="s">
        <v>30</v>
      </c>
      <c r="F30" s="9">
        <v>14</v>
      </c>
      <c r="G30" s="41">
        <v>0</v>
      </c>
      <c r="H30" s="41">
        <v>54</v>
      </c>
      <c r="I30" s="41">
        <v>0</v>
      </c>
      <c r="J30" s="41">
        <v>56</v>
      </c>
      <c r="K30" s="41">
        <v>56</v>
      </c>
      <c r="L30" s="41">
        <v>0</v>
      </c>
      <c r="M30" s="41">
        <v>0</v>
      </c>
    </row>
    <row r="31" spans="1:13" ht="16.5" customHeight="1">
      <c r="A31" s="50"/>
      <c r="B31" s="50"/>
      <c r="C31" s="50"/>
      <c r="D31" s="11" t="s">
        <v>31</v>
      </c>
      <c r="E31" s="11" t="s">
        <v>32</v>
      </c>
      <c r="F31" s="9">
        <v>15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</row>
    <row r="32" spans="1:13" ht="30" customHeight="1">
      <c r="A32" s="50"/>
      <c r="B32" s="50"/>
      <c r="C32" s="50"/>
      <c r="D32" s="11"/>
      <c r="E32" s="11" t="s">
        <v>33</v>
      </c>
      <c r="F32" s="9">
        <v>16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</row>
    <row r="33" spans="1:13" ht="44.25" customHeight="1">
      <c r="A33" s="50"/>
      <c r="B33" s="50"/>
      <c r="C33" s="50"/>
      <c r="D33" s="11" t="s">
        <v>34</v>
      </c>
      <c r="E33" s="11" t="s">
        <v>35</v>
      </c>
      <c r="F33" s="9">
        <v>17</v>
      </c>
      <c r="G33" s="11">
        <v>63</v>
      </c>
      <c r="H33" s="26">
        <v>36</v>
      </c>
      <c r="I33" s="31">
        <f t="shared" si="0"/>
        <v>0.5714285714285714</v>
      </c>
      <c r="J33" s="26">
        <v>36</v>
      </c>
      <c r="K33" s="26">
        <v>37</v>
      </c>
      <c r="L33" s="31">
        <f t="shared" ref="L33:L40" si="3">J33/H33</f>
        <v>1</v>
      </c>
      <c r="M33" s="31">
        <f t="shared" ref="M33:M40" si="4">K33/J33</f>
        <v>1.0277777777777777</v>
      </c>
    </row>
    <row r="34" spans="1:13" ht="29.25" customHeight="1">
      <c r="A34" s="50"/>
      <c r="B34" s="50"/>
      <c r="C34" s="50"/>
      <c r="D34" s="11" t="s">
        <v>36</v>
      </c>
      <c r="E34" s="11" t="s">
        <v>37</v>
      </c>
      <c r="F34" s="9">
        <v>18</v>
      </c>
      <c r="G34" s="11">
        <v>55</v>
      </c>
      <c r="H34" s="26">
        <v>21</v>
      </c>
      <c r="I34" s="31">
        <f t="shared" si="0"/>
        <v>0.38181818181818183</v>
      </c>
      <c r="J34" s="26">
        <v>21</v>
      </c>
      <c r="K34" s="26">
        <v>22</v>
      </c>
      <c r="L34" s="31">
        <f t="shared" si="3"/>
        <v>1</v>
      </c>
      <c r="M34" s="31">
        <f t="shared" si="4"/>
        <v>1.0476190476190477</v>
      </c>
    </row>
    <row r="35" spans="1:13" ht="15" customHeight="1">
      <c r="A35" s="50"/>
      <c r="B35" s="50"/>
      <c r="C35" s="9" t="s">
        <v>38</v>
      </c>
      <c r="D35" s="52" t="s">
        <v>39</v>
      </c>
      <c r="E35" s="52"/>
      <c r="F35" s="9">
        <v>19</v>
      </c>
      <c r="G35" s="11">
        <v>119</v>
      </c>
      <c r="H35" s="26">
        <v>48</v>
      </c>
      <c r="I35" s="31">
        <f t="shared" si="0"/>
        <v>0.40336134453781514</v>
      </c>
      <c r="J35" s="26">
        <v>42</v>
      </c>
      <c r="K35" s="26">
        <v>40</v>
      </c>
      <c r="L35" s="31">
        <f t="shared" si="3"/>
        <v>0.875</v>
      </c>
      <c r="M35" s="31">
        <f t="shared" si="4"/>
        <v>0.95238095238095233</v>
      </c>
    </row>
    <row r="36" spans="1:13">
      <c r="A36" s="50"/>
      <c r="B36" s="9">
        <v>2</v>
      </c>
      <c r="C36" s="9"/>
      <c r="D36" s="52" t="s">
        <v>40</v>
      </c>
      <c r="E36" s="52"/>
      <c r="F36" s="9">
        <v>20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</row>
    <row r="37" spans="1:13">
      <c r="A37" s="50"/>
      <c r="B37" s="9">
        <v>3</v>
      </c>
      <c r="C37" s="9"/>
      <c r="D37" s="52" t="s">
        <v>41</v>
      </c>
      <c r="E37" s="52"/>
      <c r="F37" s="9">
        <v>21</v>
      </c>
      <c r="G37" s="11">
        <v>0</v>
      </c>
      <c r="H37" s="26">
        <v>0</v>
      </c>
      <c r="I37" s="31">
        <v>0</v>
      </c>
      <c r="J37" s="26">
        <v>0</v>
      </c>
      <c r="K37" s="26">
        <v>0</v>
      </c>
      <c r="L37" s="31">
        <v>0</v>
      </c>
      <c r="M37" s="31">
        <v>0</v>
      </c>
    </row>
    <row r="38" spans="1:13" ht="17.25" customHeight="1">
      <c r="A38" s="9" t="s">
        <v>42</v>
      </c>
      <c r="B38" s="9"/>
      <c r="C38" s="9"/>
      <c r="D38" s="52" t="s">
        <v>43</v>
      </c>
      <c r="E38" s="52"/>
      <c r="F38" s="9">
        <v>22</v>
      </c>
      <c r="G38" s="11">
        <f>G17-G23</f>
        <v>-209</v>
      </c>
      <c r="H38" s="26">
        <f>H17-H23</f>
        <v>51</v>
      </c>
      <c r="I38" s="31">
        <f t="shared" si="0"/>
        <v>-0.24401913875598086</v>
      </c>
      <c r="J38" s="26">
        <f>J17-J23</f>
        <v>73</v>
      </c>
      <c r="K38" s="26">
        <f>K17-K23</f>
        <v>80</v>
      </c>
      <c r="L38" s="31">
        <f t="shared" si="3"/>
        <v>1.4313725490196079</v>
      </c>
      <c r="M38" s="31">
        <f t="shared" si="4"/>
        <v>1.095890410958904</v>
      </c>
    </row>
    <row r="39" spans="1:13" ht="15" customHeight="1">
      <c r="A39" s="9" t="s">
        <v>44</v>
      </c>
      <c r="B39" s="9"/>
      <c r="C39" s="9"/>
      <c r="D39" s="52" t="s">
        <v>45</v>
      </c>
      <c r="E39" s="52"/>
      <c r="F39" s="9">
        <v>23</v>
      </c>
      <c r="G39" s="11">
        <v>0</v>
      </c>
      <c r="H39" s="26">
        <v>0</v>
      </c>
      <c r="I39" s="45">
        <v>0</v>
      </c>
      <c r="J39" s="26">
        <v>0</v>
      </c>
      <c r="K39" s="26">
        <v>0</v>
      </c>
      <c r="L39" s="31"/>
      <c r="M39" s="31"/>
    </row>
    <row r="40" spans="1:13" ht="30" customHeight="1">
      <c r="A40" s="9" t="s">
        <v>46</v>
      </c>
      <c r="B40" s="9"/>
      <c r="C40" s="9"/>
      <c r="D40" s="52" t="s">
        <v>47</v>
      </c>
      <c r="E40" s="52"/>
      <c r="F40" s="9">
        <v>24</v>
      </c>
      <c r="G40" s="11">
        <f>G38-G39</f>
        <v>-209</v>
      </c>
      <c r="H40" s="26">
        <f>H38-H39</f>
        <v>51</v>
      </c>
      <c r="I40" s="31">
        <f t="shared" si="0"/>
        <v>-0.24401913875598086</v>
      </c>
      <c r="J40" s="26">
        <f>J38-J39</f>
        <v>73</v>
      </c>
      <c r="K40" s="26">
        <f>K38-K39</f>
        <v>80</v>
      </c>
      <c r="L40" s="31">
        <f t="shared" si="3"/>
        <v>1.4313725490196079</v>
      </c>
      <c r="M40" s="31">
        <f t="shared" si="4"/>
        <v>1.095890410958904</v>
      </c>
    </row>
    <row r="41" spans="1:13">
      <c r="A41" s="50"/>
      <c r="B41" s="9">
        <v>1</v>
      </c>
      <c r="C41" s="9"/>
      <c r="D41" s="52" t="s">
        <v>48</v>
      </c>
      <c r="E41" s="52"/>
      <c r="F41" s="9">
        <v>25</v>
      </c>
      <c r="G41" s="1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</row>
    <row r="42" spans="1:13">
      <c r="A42" s="50"/>
      <c r="B42" s="9">
        <v>2</v>
      </c>
      <c r="C42" s="9"/>
      <c r="D42" s="52" t="s">
        <v>49</v>
      </c>
      <c r="E42" s="52"/>
      <c r="F42" s="9">
        <v>26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</row>
    <row r="43" spans="1:13">
      <c r="A43" s="50"/>
      <c r="B43" s="9">
        <v>3</v>
      </c>
      <c r="C43" s="9"/>
      <c r="D43" s="52" t="s">
        <v>50</v>
      </c>
      <c r="E43" s="52"/>
      <c r="F43" s="9">
        <v>27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</row>
    <row r="44" spans="1:13" ht="92.25" customHeight="1">
      <c r="A44" s="50"/>
      <c r="B44" s="9">
        <v>4</v>
      </c>
      <c r="C44" s="9"/>
      <c r="D44" s="52" t="s">
        <v>51</v>
      </c>
      <c r="E44" s="52"/>
      <c r="F44" s="9">
        <v>28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</row>
    <row r="45" spans="1:13">
      <c r="A45" s="50"/>
      <c r="B45" s="9">
        <v>5</v>
      </c>
      <c r="C45" s="9"/>
      <c r="D45" s="52" t="s">
        <v>52</v>
      </c>
      <c r="E45" s="52"/>
      <c r="F45" s="9">
        <v>29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</row>
    <row r="46" spans="1:13">
      <c r="A46" s="50"/>
      <c r="B46" s="9">
        <v>6</v>
      </c>
      <c r="C46" s="9"/>
      <c r="D46" s="52" t="s">
        <v>53</v>
      </c>
      <c r="E46" s="52"/>
      <c r="F46" s="9">
        <v>30</v>
      </c>
      <c r="G46" s="11">
        <f>G40-(G41+G42+G43+G44+G45)</f>
        <v>-209</v>
      </c>
      <c r="H46" s="26">
        <f>H40-(H41+H42+H43+H44+H45)</f>
        <v>51</v>
      </c>
      <c r="I46" s="31">
        <f t="shared" si="0"/>
        <v>-0.24401913875598086</v>
      </c>
      <c r="J46" s="26">
        <f>J40-(J41+J42+J43+J44+J45)</f>
        <v>73</v>
      </c>
      <c r="K46" s="26">
        <f>K40-(K41+K42+K43+K44+K45)</f>
        <v>80</v>
      </c>
      <c r="L46" s="31">
        <f t="shared" ref="L46" si="5">J46/H46</f>
        <v>1.4313725490196079</v>
      </c>
      <c r="M46" s="31">
        <f>K46/J46</f>
        <v>1.095890410958904</v>
      </c>
    </row>
    <row r="47" spans="1:13">
      <c r="A47" s="50"/>
      <c r="B47" s="9">
        <v>7</v>
      </c>
      <c r="C47" s="9"/>
      <c r="D47" s="52" t="s">
        <v>54</v>
      </c>
      <c r="E47" s="52"/>
      <c r="F47" s="9">
        <v>31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</row>
    <row r="48" spans="1:13">
      <c r="A48" s="50"/>
      <c r="B48" s="9">
        <v>8</v>
      </c>
      <c r="C48" s="9"/>
      <c r="D48" s="52" t="s">
        <v>55</v>
      </c>
      <c r="E48" s="52"/>
      <c r="F48" s="9">
        <v>32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</row>
    <row r="49" spans="1:13" ht="17.25" customHeight="1">
      <c r="A49" s="50"/>
      <c r="B49" s="9"/>
      <c r="C49" s="9" t="s">
        <v>10</v>
      </c>
      <c r="D49" s="52" t="s">
        <v>56</v>
      </c>
      <c r="E49" s="52"/>
      <c r="F49" s="9">
        <v>33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</row>
    <row r="50" spans="1:13" ht="15.75" customHeight="1">
      <c r="A50" s="50"/>
      <c r="B50" s="9"/>
      <c r="C50" s="9" t="s">
        <v>12</v>
      </c>
      <c r="D50" s="52" t="s">
        <v>57</v>
      </c>
      <c r="E50" s="52"/>
      <c r="F50" s="9" t="s">
        <v>58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</row>
    <row r="51" spans="1:13" ht="15.75" customHeight="1">
      <c r="A51" s="50"/>
      <c r="B51" s="9"/>
      <c r="C51" s="9" t="s">
        <v>59</v>
      </c>
      <c r="D51" s="52" t="s">
        <v>60</v>
      </c>
      <c r="E51" s="52"/>
      <c r="F51" s="9">
        <v>34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</row>
    <row r="52" spans="1:13">
      <c r="A52" s="50"/>
      <c r="B52" s="9">
        <v>9</v>
      </c>
      <c r="C52" s="9"/>
      <c r="D52" s="52" t="s">
        <v>61</v>
      </c>
      <c r="E52" s="52"/>
      <c r="F52" s="9">
        <v>35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</row>
    <row r="53" spans="1:13" ht="17.25" customHeight="1">
      <c r="A53" s="9" t="s">
        <v>62</v>
      </c>
      <c r="B53" s="9"/>
      <c r="C53" s="9"/>
      <c r="D53" s="52" t="s">
        <v>63</v>
      </c>
      <c r="E53" s="52"/>
      <c r="F53" s="9">
        <v>36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</row>
    <row r="54" spans="1:13">
      <c r="A54" s="9" t="s">
        <v>64</v>
      </c>
      <c r="B54" s="9"/>
      <c r="C54" s="9"/>
      <c r="D54" s="52" t="s">
        <v>65</v>
      </c>
      <c r="E54" s="52"/>
      <c r="F54" s="9">
        <v>37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</row>
    <row r="55" spans="1:13" ht="16.5" customHeight="1">
      <c r="A55" s="50"/>
      <c r="B55" s="50"/>
      <c r="C55" s="9" t="s">
        <v>10</v>
      </c>
      <c r="D55" s="52" t="s">
        <v>66</v>
      </c>
      <c r="E55" s="52"/>
      <c r="F55" s="9">
        <v>38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</row>
    <row r="56" spans="1:13" ht="16.5" customHeight="1">
      <c r="A56" s="50"/>
      <c r="B56" s="50"/>
      <c r="C56" s="9" t="s">
        <v>12</v>
      </c>
      <c r="D56" s="52" t="s">
        <v>67</v>
      </c>
      <c r="E56" s="52"/>
      <c r="F56" s="9">
        <v>39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</row>
    <row r="57" spans="1:13" ht="16.5" customHeight="1">
      <c r="A57" s="50"/>
      <c r="B57" s="50"/>
      <c r="C57" s="9" t="s">
        <v>59</v>
      </c>
      <c r="D57" s="52" t="s">
        <v>68</v>
      </c>
      <c r="E57" s="52"/>
      <c r="F57" s="9">
        <v>40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</row>
    <row r="58" spans="1:13" ht="18" customHeight="1">
      <c r="A58" s="50"/>
      <c r="B58" s="50"/>
      <c r="C58" s="9" t="s">
        <v>69</v>
      </c>
      <c r="D58" s="52" t="s">
        <v>70</v>
      </c>
      <c r="E58" s="52"/>
      <c r="F58" s="9">
        <v>41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</row>
    <row r="59" spans="1:13" ht="17.25" customHeight="1">
      <c r="A59" s="50"/>
      <c r="B59" s="50"/>
      <c r="C59" s="9" t="s">
        <v>71</v>
      </c>
      <c r="D59" s="52" t="s">
        <v>72</v>
      </c>
      <c r="E59" s="52"/>
      <c r="F59" s="9">
        <v>42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</row>
    <row r="60" spans="1:13" ht="17.25" customHeight="1">
      <c r="A60" s="9" t="s">
        <v>73</v>
      </c>
      <c r="B60" s="9"/>
      <c r="C60" s="9"/>
      <c r="D60" s="52" t="s">
        <v>74</v>
      </c>
      <c r="E60" s="52"/>
      <c r="F60" s="9">
        <v>43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</row>
    <row r="61" spans="1:13">
      <c r="A61" s="50"/>
      <c r="B61" s="9">
        <v>1</v>
      </c>
      <c r="C61" s="9"/>
      <c r="D61" s="52" t="s">
        <v>75</v>
      </c>
      <c r="E61" s="52"/>
      <c r="F61" s="9">
        <v>44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</row>
    <row r="62" spans="1:13" ht="30">
      <c r="A62" s="50"/>
      <c r="B62" s="9"/>
      <c r="C62" s="9"/>
      <c r="D62" s="11"/>
      <c r="E62" s="11" t="s">
        <v>76</v>
      </c>
      <c r="F62" s="9">
        <v>45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</row>
    <row r="63" spans="1:13" ht="16.5" customHeight="1">
      <c r="A63" s="9" t="s">
        <v>77</v>
      </c>
      <c r="B63" s="9"/>
      <c r="C63" s="9"/>
      <c r="D63" s="52" t="s">
        <v>78</v>
      </c>
      <c r="E63" s="52"/>
      <c r="F63" s="9">
        <v>46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</row>
    <row r="64" spans="1:13">
      <c r="A64" s="9" t="s">
        <v>79</v>
      </c>
      <c r="B64" s="9"/>
      <c r="C64" s="9"/>
      <c r="D64" s="52" t="s">
        <v>80</v>
      </c>
      <c r="E64" s="52"/>
      <c r="F64" s="9">
        <v>47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</row>
    <row r="65" spans="1:13">
      <c r="A65" s="50"/>
      <c r="B65" s="9">
        <v>1</v>
      </c>
      <c r="C65" s="9"/>
      <c r="D65" s="52" t="s">
        <v>81</v>
      </c>
      <c r="E65" s="52"/>
      <c r="F65" s="9">
        <v>48</v>
      </c>
      <c r="G65" s="11">
        <v>17</v>
      </c>
      <c r="H65" s="26">
        <v>25</v>
      </c>
      <c r="I65" s="31">
        <f t="shared" si="0"/>
        <v>1.4705882352941178</v>
      </c>
      <c r="J65" s="26">
        <v>30</v>
      </c>
      <c r="K65" s="26">
        <v>34</v>
      </c>
      <c r="L65" s="31">
        <f t="shared" ref="L65:L69" si="6">J65/H65</f>
        <v>1.2</v>
      </c>
      <c r="M65" s="31">
        <f t="shared" ref="M65:M66" si="7">K65/J65</f>
        <v>1.1333333333333333</v>
      </c>
    </row>
    <row r="66" spans="1:13">
      <c r="A66" s="50"/>
      <c r="B66" s="9">
        <v>2</v>
      </c>
      <c r="C66" s="9"/>
      <c r="D66" s="52" t="s">
        <v>82</v>
      </c>
      <c r="E66" s="52"/>
      <c r="F66" s="9">
        <v>49</v>
      </c>
      <c r="G66" s="11">
        <v>40</v>
      </c>
      <c r="H66" s="26">
        <v>26</v>
      </c>
      <c r="I66" s="31">
        <f t="shared" si="0"/>
        <v>0.65</v>
      </c>
      <c r="J66" s="26">
        <v>28</v>
      </c>
      <c r="K66" s="26">
        <v>31</v>
      </c>
      <c r="L66" s="31">
        <f t="shared" si="6"/>
        <v>1.0769230769230769</v>
      </c>
      <c r="M66" s="31">
        <f t="shared" si="7"/>
        <v>1.1071428571428572</v>
      </c>
    </row>
    <row r="67" spans="1:13">
      <c r="A67" s="50"/>
      <c r="B67" s="9">
        <v>3</v>
      </c>
      <c r="C67" s="9"/>
      <c r="D67" s="52" t="s">
        <v>83</v>
      </c>
      <c r="E67" s="52"/>
      <c r="F67" s="9">
        <v>50</v>
      </c>
      <c r="G67" s="33">
        <f>'Anexa 2'!I174</f>
        <v>3571.4285714285711</v>
      </c>
      <c r="H67" s="26" t="str">
        <f>'Anexa 2'!J174</f>
        <v>x</v>
      </c>
      <c r="I67" s="41">
        <v>0</v>
      </c>
      <c r="J67" s="48" t="str">
        <f>'Anexa 2'!L174</f>
        <v>x</v>
      </c>
      <c r="K67" s="26">
        <f>'Anexa 2'!M174</f>
        <v>2210</v>
      </c>
      <c r="L67" s="41">
        <v>0</v>
      </c>
      <c r="M67" s="41">
        <v>0</v>
      </c>
    </row>
    <row r="68" spans="1:13">
      <c r="A68" s="50"/>
      <c r="B68" s="9">
        <v>4</v>
      </c>
      <c r="C68" s="9"/>
      <c r="D68" s="52" t="s">
        <v>84</v>
      </c>
      <c r="E68" s="52"/>
      <c r="F68" s="9">
        <v>51</v>
      </c>
      <c r="G68" s="11">
        <f>'Anexa 2'!I175</f>
        <v>3137.78</v>
      </c>
      <c r="H68" s="26" t="str">
        <f>'Anexa 2'!J175</f>
        <v>x</v>
      </c>
      <c r="I68" s="41">
        <v>0</v>
      </c>
      <c r="J68" s="26" t="str">
        <f>'Anexa 2'!L175</f>
        <v>x</v>
      </c>
      <c r="K68" s="26">
        <f>'Anexa 2'!M175</f>
        <v>3273.81</v>
      </c>
      <c r="L68" s="41">
        <v>0</v>
      </c>
      <c r="M68" s="41">
        <v>0</v>
      </c>
    </row>
    <row r="69" spans="1:13">
      <c r="A69" s="50"/>
      <c r="B69" s="9">
        <v>5</v>
      </c>
      <c r="C69" s="9"/>
      <c r="D69" s="52" t="s">
        <v>85</v>
      </c>
      <c r="E69" s="52"/>
      <c r="F69" s="9">
        <v>52</v>
      </c>
      <c r="G69" s="28">
        <f>G18/G66</f>
        <v>90.35</v>
      </c>
      <c r="H69" s="28">
        <f>H18/H66</f>
        <v>36.807692307692307</v>
      </c>
      <c r="I69" s="31">
        <f t="shared" si="0"/>
        <v>0.40739006427993701</v>
      </c>
      <c r="J69" s="28">
        <f>J18/J66</f>
        <v>34.928571428571431</v>
      </c>
      <c r="K69" s="28">
        <f>K18/K66</f>
        <v>31.806451612903224</v>
      </c>
      <c r="L69" s="31">
        <f t="shared" si="6"/>
        <v>0.948947604120018</v>
      </c>
      <c r="M69" s="31">
        <f>K69/J69</f>
        <v>0.91061415660663625</v>
      </c>
    </row>
    <row r="70" spans="1:13">
      <c r="A70" s="50"/>
      <c r="B70" s="9">
        <v>6</v>
      </c>
      <c r="C70" s="9"/>
      <c r="D70" s="52" t="s">
        <v>86</v>
      </c>
      <c r="E70" s="52"/>
      <c r="F70" s="9">
        <v>53</v>
      </c>
      <c r="G70" s="28">
        <f>G17/G65</f>
        <v>212.58823529411765</v>
      </c>
      <c r="H70" s="28">
        <f t="shared" ref="H70:M70" si="8">H17/H65</f>
        <v>38.28</v>
      </c>
      <c r="I70" s="43">
        <f t="shared" si="8"/>
        <v>0.18006640841173213</v>
      </c>
      <c r="J70" s="28">
        <f t="shared" si="8"/>
        <v>32.6</v>
      </c>
      <c r="K70" s="28">
        <f t="shared" si="8"/>
        <v>29</v>
      </c>
      <c r="L70" s="43">
        <f t="shared" si="8"/>
        <v>0.85161964472309304</v>
      </c>
      <c r="M70" s="43">
        <f t="shared" si="8"/>
        <v>0.88957055214723935</v>
      </c>
    </row>
    <row r="71" spans="1:13">
      <c r="A71" s="50"/>
      <c r="B71" s="9">
        <v>7</v>
      </c>
      <c r="C71" s="9"/>
      <c r="D71" s="52" t="s">
        <v>87</v>
      </c>
      <c r="E71" s="52"/>
      <c r="F71" s="9">
        <v>54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</row>
    <row r="72" spans="1:13">
      <c r="A72" s="50"/>
      <c r="B72" s="9">
        <v>8</v>
      </c>
      <c r="C72" s="9"/>
      <c r="D72" s="52" t="s">
        <v>88</v>
      </c>
      <c r="E72" s="52"/>
      <c r="F72" s="9">
        <v>55</v>
      </c>
      <c r="G72" s="33">
        <f>(G23/G17)*1000</f>
        <v>1057.8306585500829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</row>
    <row r="73" spans="1:13">
      <c r="A73" s="50"/>
      <c r="B73" s="9">
        <v>9</v>
      </c>
      <c r="C73" s="9"/>
      <c r="D73" s="52" t="s">
        <v>89</v>
      </c>
      <c r="E73" s="52"/>
      <c r="F73" s="9">
        <v>56</v>
      </c>
      <c r="G73" s="11">
        <v>0</v>
      </c>
      <c r="H73" s="26">
        <v>0</v>
      </c>
      <c r="I73" s="31"/>
      <c r="J73" s="26">
        <v>0</v>
      </c>
      <c r="K73" s="26">
        <v>0</v>
      </c>
      <c r="L73" s="31"/>
      <c r="M73" s="31"/>
    </row>
    <row r="74" spans="1:13">
      <c r="A74" s="50"/>
      <c r="B74" s="9">
        <v>10</v>
      </c>
      <c r="C74" s="9"/>
      <c r="D74" s="52" t="s">
        <v>90</v>
      </c>
      <c r="E74" s="52"/>
      <c r="F74" s="9">
        <v>57</v>
      </c>
      <c r="G74" s="11">
        <v>0</v>
      </c>
      <c r="H74" s="26">
        <v>0</v>
      </c>
      <c r="I74" s="31"/>
      <c r="J74" s="26">
        <v>0</v>
      </c>
      <c r="K74" s="26">
        <v>0</v>
      </c>
      <c r="L74" s="31"/>
      <c r="M74" s="32"/>
    </row>
    <row r="76" spans="1:13" ht="17.25">
      <c r="D76" s="8" t="s">
        <v>91</v>
      </c>
      <c r="E76" s="5"/>
    </row>
    <row r="77" spans="1:13" ht="17.25">
      <c r="D77" s="8" t="s">
        <v>92</v>
      </c>
      <c r="E77" s="5"/>
    </row>
    <row r="80" spans="1:13" s="40" customFormat="1">
      <c r="D80" s="40" t="s">
        <v>93</v>
      </c>
      <c r="E80" s="40" t="s">
        <v>383</v>
      </c>
      <c r="H80" s="40" t="s">
        <v>373</v>
      </c>
    </row>
    <row r="81" spans="4:8" s="40" customFormat="1">
      <c r="E81" s="40" t="s">
        <v>384</v>
      </c>
      <c r="H81" s="40" t="s">
        <v>372</v>
      </c>
    </row>
    <row r="82" spans="4:8">
      <c r="D82" s="12"/>
      <c r="E82" s="8"/>
      <c r="G82" s="8"/>
    </row>
  </sheetData>
  <mergeCells count="68">
    <mergeCell ref="D59:E59"/>
    <mergeCell ref="D60:E60"/>
    <mergeCell ref="D71:E71"/>
    <mergeCell ref="D72:E72"/>
    <mergeCell ref="D73:E73"/>
    <mergeCell ref="D70:E70"/>
    <mergeCell ref="D63:E63"/>
    <mergeCell ref="D64:E64"/>
    <mergeCell ref="D65:E65"/>
    <mergeCell ref="D66:E66"/>
    <mergeCell ref="D67:E67"/>
    <mergeCell ref="D69:E69"/>
    <mergeCell ref="D55:E55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47:E47"/>
    <mergeCell ref="D48:E48"/>
    <mergeCell ref="D49:E49"/>
    <mergeCell ref="D50:E50"/>
    <mergeCell ref="D44:E44"/>
    <mergeCell ref="D45:E45"/>
    <mergeCell ref="D36:E36"/>
    <mergeCell ref="D37:E37"/>
    <mergeCell ref="D16:E16"/>
    <mergeCell ref="D17:E17"/>
    <mergeCell ref="D21:E21"/>
    <mergeCell ref="D22:E22"/>
    <mergeCell ref="D23:E23"/>
    <mergeCell ref="D24:E24"/>
    <mergeCell ref="D46:E46"/>
    <mergeCell ref="A41:A52"/>
    <mergeCell ref="D27:E27"/>
    <mergeCell ref="D18:E18"/>
    <mergeCell ref="D68:E68"/>
    <mergeCell ref="D51:E51"/>
    <mergeCell ref="D52:E52"/>
    <mergeCell ref="D53:E53"/>
    <mergeCell ref="D54:E54"/>
    <mergeCell ref="A55:A59"/>
    <mergeCell ref="B55:B59"/>
    <mergeCell ref="A61:A62"/>
    <mergeCell ref="A65:A74"/>
    <mergeCell ref="D61:E61"/>
    <mergeCell ref="D74:E74"/>
    <mergeCell ref="D25:E25"/>
    <mergeCell ref="L14:M14"/>
    <mergeCell ref="B16:C16"/>
    <mergeCell ref="A18:A22"/>
    <mergeCell ref="A24:A37"/>
    <mergeCell ref="B25:B35"/>
    <mergeCell ref="C27:C34"/>
    <mergeCell ref="A14:C15"/>
    <mergeCell ref="D14:E15"/>
    <mergeCell ref="F14:F15"/>
    <mergeCell ref="G14:G15"/>
    <mergeCell ref="J14:J15"/>
    <mergeCell ref="K14:K15"/>
    <mergeCell ref="H14:H15"/>
    <mergeCell ref="I14:I15"/>
    <mergeCell ref="D26:E26"/>
    <mergeCell ref="D35:E35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2"/>
  <sheetViews>
    <sheetView topLeftCell="A4" workbookViewId="0">
      <selection activeCell="M20" sqref="M20"/>
    </sheetView>
  </sheetViews>
  <sheetFormatPr defaultRowHeight="15"/>
  <cols>
    <col min="1" max="1" width="2.5703125" customWidth="1"/>
    <col min="2" max="2" width="2.7109375" customWidth="1"/>
    <col min="3" max="3" width="2.5703125" customWidth="1"/>
    <col min="4" max="4" width="3.85546875" customWidth="1"/>
    <col min="5" max="5" width="39.85546875" customWidth="1"/>
    <col min="6" max="6" width="5.42578125" customWidth="1"/>
    <col min="7" max="7" width="9.28515625" customWidth="1"/>
    <col min="8" max="8" width="12" customWidth="1"/>
    <col min="9" max="9" width="10.140625" customWidth="1"/>
    <col min="10" max="10" width="8.5703125" customWidth="1"/>
    <col min="11" max="11" width="9" customWidth="1"/>
    <col min="12" max="12" width="8.28515625" customWidth="1"/>
    <col min="13" max="13" width="8.5703125" customWidth="1"/>
    <col min="14" max="14" width="9.5703125" customWidth="1"/>
    <col min="15" max="15" width="10.42578125" customWidth="1"/>
    <col min="17" max="17" width="9.140625" customWidth="1"/>
  </cols>
  <sheetData>
    <row r="1" spans="1:15" ht="17.25">
      <c r="A1" s="8"/>
      <c r="B1" s="8"/>
      <c r="C1" s="8"/>
      <c r="D1" s="8"/>
      <c r="E1" s="8"/>
      <c r="F1" s="8"/>
      <c r="G1" s="8"/>
      <c r="H1" s="8"/>
      <c r="I1" s="8"/>
      <c r="J1" s="14"/>
      <c r="K1" s="8"/>
      <c r="L1" s="8"/>
    </row>
    <row r="2" spans="1:15" ht="17.25">
      <c r="A2" s="2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5" ht="17.25">
      <c r="A3" s="1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ht="17.25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5" ht="17.25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5" s="8" customFormat="1"/>
    <row r="8" spans="1:15" s="8" customFormat="1"/>
    <row r="9" spans="1:15" s="8" customFormat="1"/>
    <row r="10" spans="1:15" s="8" customFormat="1"/>
    <row r="11" spans="1:15" s="8" customFormat="1"/>
    <row r="12" spans="1:15" ht="21">
      <c r="A12" s="8"/>
      <c r="B12" s="13"/>
      <c r="C12" s="16" t="s">
        <v>302</v>
      </c>
      <c r="D12" s="15"/>
      <c r="E12" s="15"/>
      <c r="F12" s="8"/>
      <c r="G12" s="8"/>
      <c r="H12" s="8"/>
      <c r="I12" s="8"/>
      <c r="J12" s="8"/>
      <c r="K12" s="8"/>
      <c r="L12" s="8"/>
      <c r="N12" s="18" t="s">
        <v>301</v>
      </c>
    </row>
    <row r="13" spans="1:15" ht="21">
      <c r="A13" s="8"/>
      <c r="B13" s="8"/>
      <c r="C13" s="13" t="s">
        <v>303</v>
      </c>
      <c r="D13" s="13"/>
      <c r="E13" s="17" t="s">
        <v>312</v>
      </c>
      <c r="F13" s="8"/>
      <c r="G13" s="8"/>
      <c r="H13" s="8"/>
      <c r="I13" s="8"/>
      <c r="J13" s="8"/>
      <c r="K13" s="8"/>
      <c r="L13" s="8"/>
    </row>
    <row r="15" spans="1:15">
      <c r="O15" s="8" t="s">
        <v>305</v>
      </c>
    </row>
    <row r="16" spans="1:15" ht="30" customHeight="1">
      <c r="A16" s="54"/>
      <c r="B16" s="54"/>
      <c r="C16" s="54"/>
      <c r="D16" s="54" t="s">
        <v>1</v>
      </c>
      <c r="E16" s="54"/>
      <c r="F16" s="54" t="s">
        <v>2</v>
      </c>
      <c r="G16" s="54" t="s">
        <v>386</v>
      </c>
      <c r="H16" s="54" t="s">
        <v>390</v>
      </c>
      <c r="I16" s="54"/>
      <c r="J16" s="54" t="s">
        <v>389</v>
      </c>
      <c r="K16" s="54"/>
      <c r="L16" s="54"/>
      <c r="M16" s="54"/>
      <c r="N16" s="19" t="s">
        <v>3</v>
      </c>
      <c r="O16" s="19" t="s">
        <v>3</v>
      </c>
    </row>
    <row r="17" spans="1:15" ht="30" customHeight="1">
      <c r="A17" s="54"/>
      <c r="B17" s="54"/>
      <c r="C17" s="54"/>
      <c r="D17" s="54"/>
      <c r="E17" s="54"/>
      <c r="F17" s="54"/>
      <c r="G17" s="54"/>
      <c r="H17" s="19" t="s">
        <v>300</v>
      </c>
      <c r="I17" s="19" t="s">
        <v>299</v>
      </c>
      <c r="J17" s="54" t="s">
        <v>298</v>
      </c>
      <c r="K17" s="54"/>
      <c r="L17" s="54"/>
      <c r="M17" s="54"/>
      <c r="N17" s="19" t="s">
        <v>297</v>
      </c>
      <c r="O17" s="19" t="s">
        <v>296</v>
      </c>
    </row>
    <row r="18" spans="1:15" ht="42.75">
      <c r="A18" s="54"/>
      <c r="B18" s="54"/>
      <c r="C18" s="54"/>
      <c r="D18" s="54"/>
      <c r="E18" s="54"/>
      <c r="F18" s="54"/>
      <c r="G18" s="54"/>
      <c r="H18" s="46" t="s">
        <v>387</v>
      </c>
      <c r="I18" s="46" t="s">
        <v>378</v>
      </c>
      <c r="J18" s="19" t="s">
        <v>295</v>
      </c>
      <c r="K18" s="19" t="s">
        <v>294</v>
      </c>
      <c r="L18" s="19" t="s">
        <v>293</v>
      </c>
      <c r="M18" s="46" t="s">
        <v>388</v>
      </c>
      <c r="N18" s="19"/>
      <c r="O18" s="19"/>
    </row>
    <row r="19" spans="1:15">
      <c r="A19" s="19">
        <v>0</v>
      </c>
      <c r="B19" s="54">
        <v>1</v>
      </c>
      <c r="C19" s="54"/>
      <c r="D19" s="54">
        <v>2</v>
      </c>
      <c r="E19" s="54"/>
      <c r="F19" s="19">
        <v>3</v>
      </c>
      <c r="G19" s="19" t="s">
        <v>292</v>
      </c>
      <c r="H19" s="19">
        <v>4</v>
      </c>
      <c r="I19" s="19">
        <v>5</v>
      </c>
      <c r="J19" s="19" t="s">
        <v>291</v>
      </c>
      <c r="K19" s="19" t="s">
        <v>290</v>
      </c>
      <c r="L19" s="19" t="s">
        <v>289</v>
      </c>
      <c r="M19" s="19">
        <v>6</v>
      </c>
      <c r="N19" s="19">
        <v>7</v>
      </c>
      <c r="O19" s="19">
        <v>8</v>
      </c>
    </row>
    <row r="20" spans="1:15" ht="30" customHeight="1">
      <c r="A20" s="20" t="s">
        <v>7</v>
      </c>
      <c r="B20" s="19"/>
      <c r="C20" s="19"/>
      <c r="D20" s="53" t="s">
        <v>288</v>
      </c>
      <c r="E20" s="53"/>
      <c r="F20" s="19">
        <v>1</v>
      </c>
      <c r="G20" s="35">
        <f>G21+G41+G47</f>
        <v>3876</v>
      </c>
      <c r="H20" s="35">
        <v>3521</v>
      </c>
      <c r="I20" s="35">
        <f>I21+I41+I47</f>
        <v>3614</v>
      </c>
      <c r="J20" s="35">
        <f t="shared" ref="J20:L20" si="0">J21+J41+J47</f>
        <v>319</v>
      </c>
      <c r="K20" s="35">
        <f t="shared" si="0"/>
        <v>319</v>
      </c>
      <c r="L20" s="35">
        <f t="shared" si="0"/>
        <v>319</v>
      </c>
      <c r="M20" s="35">
        <f>J20+K20+L20</f>
        <v>957</v>
      </c>
      <c r="N20" s="34">
        <f>M20/I20</f>
        <v>0.26480354178195903</v>
      </c>
      <c r="O20" s="34">
        <f>I20/G20</f>
        <v>0.93240454076367385</v>
      </c>
    </row>
    <row r="21" spans="1:15" ht="42.75" customHeight="1">
      <c r="A21" s="53"/>
      <c r="B21" s="19">
        <v>1</v>
      </c>
      <c r="C21" s="19"/>
      <c r="D21" s="53" t="s">
        <v>287</v>
      </c>
      <c r="E21" s="53"/>
      <c r="F21" s="19">
        <v>2</v>
      </c>
      <c r="G21" s="35">
        <f>G22+G27+G28+G31+G32+G33</f>
        <v>3876</v>
      </c>
      <c r="H21" s="35">
        <v>3521</v>
      </c>
      <c r="I21" s="35">
        <f>I22+I27+I28+I31+I32+I33</f>
        <v>3614</v>
      </c>
      <c r="J21" s="35">
        <f t="shared" ref="J21:L21" si="1">J22+J27+J28+J31+J32+J33</f>
        <v>319</v>
      </c>
      <c r="K21" s="35">
        <f t="shared" si="1"/>
        <v>319</v>
      </c>
      <c r="L21" s="35">
        <f t="shared" si="1"/>
        <v>319</v>
      </c>
      <c r="M21" s="35">
        <f t="shared" ref="M21:M84" si="2">J21+K21+L21</f>
        <v>957</v>
      </c>
      <c r="N21" s="34">
        <f t="shared" ref="N21:N82" si="3">M21/I21</f>
        <v>0.26480354178195903</v>
      </c>
      <c r="O21" s="34">
        <f t="shared" ref="O21:O27" si="4">I21/G21</f>
        <v>0.93240454076367385</v>
      </c>
    </row>
    <row r="22" spans="1:15" ht="29.25" customHeight="1">
      <c r="A22" s="53"/>
      <c r="B22" s="54"/>
      <c r="C22" s="19" t="s">
        <v>10</v>
      </c>
      <c r="D22" s="53" t="s">
        <v>286</v>
      </c>
      <c r="E22" s="53"/>
      <c r="F22" s="19">
        <v>3</v>
      </c>
      <c r="G22" s="35">
        <f>G23+G24+G25+G26</f>
        <v>3842</v>
      </c>
      <c r="H22" s="35">
        <v>3515</v>
      </c>
      <c r="I22" s="35">
        <f>I23+I24+I25+I26</f>
        <v>3603</v>
      </c>
      <c r="J22" s="35">
        <f t="shared" ref="J22:L22" si="5">J23+J24+J25+J26</f>
        <v>319</v>
      </c>
      <c r="K22" s="35">
        <f t="shared" si="5"/>
        <v>319</v>
      </c>
      <c r="L22" s="35">
        <f t="shared" si="5"/>
        <v>319</v>
      </c>
      <c r="M22" s="35">
        <f t="shared" si="2"/>
        <v>957</v>
      </c>
      <c r="N22" s="34">
        <f t="shared" si="3"/>
        <v>0.26561199000832642</v>
      </c>
      <c r="O22" s="34">
        <f t="shared" si="4"/>
        <v>0.93779281624154087</v>
      </c>
    </row>
    <row r="23" spans="1:15" ht="16.5" customHeight="1">
      <c r="A23" s="53"/>
      <c r="B23" s="54"/>
      <c r="C23" s="54"/>
      <c r="D23" s="20" t="s">
        <v>130</v>
      </c>
      <c r="E23" s="20" t="s">
        <v>285</v>
      </c>
      <c r="F23" s="19">
        <v>4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f t="shared" si="2"/>
        <v>0</v>
      </c>
      <c r="N23" s="34">
        <v>0</v>
      </c>
      <c r="O23" s="34">
        <v>0</v>
      </c>
    </row>
    <row r="24" spans="1:15" ht="14.25" customHeight="1">
      <c r="A24" s="53"/>
      <c r="B24" s="54"/>
      <c r="C24" s="54"/>
      <c r="D24" s="20" t="s">
        <v>129</v>
      </c>
      <c r="E24" s="20" t="s">
        <v>284</v>
      </c>
      <c r="F24" s="19">
        <v>5</v>
      </c>
      <c r="G24" s="35">
        <v>3822</v>
      </c>
      <c r="H24" s="35">
        <v>3497</v>
      </c>
      <c r="I24" s="35">
        <v>3591</v>
      </c>
      <c r="J24" s="35">
        <v>313</v>
      </c>
      <c r="K24" s="35">
        <v>313</v>
      </c>
      <c r="L24" s="35">
        <v>313</v>
      </c>
      <c r="M24" s="35">
        <f>J24+K24+L24</f>
        <v>939</v>
      </c>
      <c r="N24" s="34">
        <f t="shared" si="3"/>
        <v>0.26148705096073516</v>
      </c>
      <c r="O24" s="34">
        <f t="shared" si="4"/>
        <v>0.93956043956043955</v>
      </c>
    </row>
    <row r="25" spans="1:15" ht="15.75" customHeight="1">
      <c r="A25" s="53"/>
      <c r="B25" s="54"/>
      <c r="C25" s="54"/>
      <c r="D25" s="20" t="s">
        <v>283</v>
      </c>
      <c r="E25" s="20" t="s">
        <v>282</v>
      </c>
      <c r="F25" s="19">
        <v>6</v>
      </c>
      <c r="G25" s="35">
        <v>20</v>
      </c>
      <c r="H25" s="35">
        <v>18</v>
      </c>
      <c r="I25" s="35">
        <v>12</v>
      </c>
      <c r="J25" s="35">
        <v>6</v>
      </c>
      <c r="K25" s="35">
        <v>6</v>
      </c>
      <c r="L25" s="35">
        <v>6</v>
      </c>
      <c r="M25" s="35">
        <f t="shared" si="2"/>
        <v>18</v>
      </c>
      <c r="N25" s="34">
        <f t="shared" si="3"/>
        <v>1.5</v>
      </c>
      <c r="O25" s="34">
        <f t="shared" si="4"/>
        <v>0.6</v>
      </c>
    </row>
    <row r="26" spans="1:15" ht="14.25" customHeight="1">
      <c r="A26" s="53"/>
      <c r="B26" s="54"/>
      <c r="C26" s="54"/>
      <c r="D26" s="20" t="s">
        <v>281</v>
      </c>
      <c r="E26" s="20" t="s">
        <v>264</v>
      </c>
      <c r="F26" s="19">
        <v>7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f t="shared" si="2"/>
        <v>0</v>
      </c>
      <c r="N26" s="34">
        <v>0</v>
      </c>
      <c r="O26" s="34">
        <v>0</v>
      </c>
    </row>
    <row r="27" spans="1:15">
      <c r="A27" s="53"/>
      <c r="B27" s="54"/>
      <c r="C27" s="19" t="s">
        <v>12</v>
      </c>
      <c r="D27" s="53" t="s">
        <v>280</v>
      </c>
      <c r="E27" s="53"/>
      <c r="F27" s="19">
        <v>8</v>
      </c>
      <c r="G27" s="35">
        <v>4</v>
      </c>
      <c r="H27" s="35">
        <v>3</v>
      </c>
      <c r="I27" s="35">
        <v>1</v>
      </c>
      <c r="J27" s="35">
        <v>0</v>
      </c>
      <c r="K27" s="35">
        <v>0</v>
      </c>
      <c r="L27" s="35">
        <v>0</v>
      </c>
      <c r="M27" s="35">
        <f t="shared" si="2"/>
        <v>0</v>
      </c>
      <c r="N27" s="34">
        <f t="shared" si="3"/>
        <v>0</v>
      </c>
      <c r="O27" s="34">
        <f t="shared" si="4"/>
        <v>0.25</v>
      </c>
    </row>
    <row r="28" spans="1:15" ht="56.25" customHeight="1">
      <c r="A28" s="53"/>
      <c r="B28" s="54"/>
      <c r="C28" s="19" t="s">
        <v>59</v>
      </c>
      <c r="D28" s="53" t="s">
        <v>279</v>
      </c>
      <c r="E28" s="53"/>
      <c r="F28" s="19">
        <v>9</v>
      </c>
      <c r="G28" s="35">
        <f>G29+G30</f>
        <v>0</v>
      </c>
      <c r="H28" s="35">
        <v>0</v>
      </c>
      <c r="I28" s="35">
        <f>I29+I30</f>
        <v>0</v>
      </c>
      <c r="J28" s="35">
        <f t="shared" ref="J28:L28" si="6">J29+J30</f>
        <v>0</v>
      </c>
      <c r="K28" s="35">
        <f t="shared" si="6"/>
        <v>0</v>
      </c>
      <c r="L28" s="35">
        <f t="shared" si="6"/>
        <v>0</v>
      </c>
      <c r="M28" s="35">
        <f t="shared" si="2"/>
        <v>0</v>
      </c>
      <c r="N28" s="34">
        <v>0</v>
      </c>
      <c r="O28" s="34">
        <v>0</v>
      </c>
    </row>
    <row r="29" spans="1:15" ht="29.25" customHeight="1">
      <c r="A29" s="53"/>
      <c r="B29" s="54"/>
      <c r="C29" s="54"/>
      <c r="D29" s="20" t="s">
        <v>278</v>
      </c>
      <c r="E29" s="20" t="s">
        <v>11</v>
      </c>
      <c r="F29" s="19">
        <v>10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f t="shared" si="2"/>
        <v>0</v>
      </c>
      <c r="N29" s="34">
        <v>0</v>
      </c>
      <c r="O29" s="34">
        <v>0</v>
      </c>
    </row>
    <row r="30" spans="1:15" ht="27.75" customHeight="1">
      <c r="A30" s="53"/>
      <c r="B30" s="54"/>
      <c r="C30" s="54"/>
      <c r="D30" s="20" t="s">
        <v>277</v>
      </c>
      <c r="E30" s="20" t="s">
        <v>13</v>
      </c>
      <c r="F30" s="19">
        <v>11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f t="shared" si="2"/>
        <v>0</v>
      </c>
      <c r="N30" s="34">
        <v>0</v>
      </c>
      <c r="O30" s="34">
        <v>0</v>
      </c>
    </row>
    <row r="31" spans="1:15">
      <c r="A31" s="53"/>
      <c r="B31" s="54"/>
      <c r="C31" s="19" t="s">
        <v>69</v>
      </c>
      <c r="D31" s="53" t="s">
        <v>276</v>
      </c>
      <c r="E31" s="53"/>
      <c r="F31" s="19">
        <v>12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f t="shared" si="2"/>
        <v>0</v>
      </c>
      <c r="N31" s="34">
        <v>0</v>
      </c>
      <c r="O31" s="34">
        <v>0</v>
      </c>
    </row>
    <row r="32" spans="1:15" ht="13.5" customHeight="1">
      <c r="A32" s="53"/>
      <c r="B32" s="54"/>
      <c r="C32" s="19" t="s">
        <v>71</v>
      </c>
      <c r="D32" s="53" t="s">
        <v>275</v>
      </c>
      <c r="E32" s="53"/>
      <c r="F32" s="19">
        <v>13</v>
      </c>
      <c r="G32" s="35"/>
      <c r="H32" s="35">
        <v>0</v>
      </c>
      <c r="I32" s="35"/>
      <c r="J32" s="35"/>
      <c r="K32" s="35"/>
      <c r="L32" s="35"/>
      <c r="M32" s="35">
        <f t="shared" si="2"/>
        <v>0</v>
      </c>
      <c r="N32" s="34">
        <v>0</v>
      </c>
      <c r="O32" s="34">
        <v>0</v>
      </c>
    </row>
    <row r="33" spans="1:15" ht="42.75" customHeight="1">
      <c r="A33" s="53"/>
      <c r="B33" s="54"/>
      <c r="C33" s="19" t="s">
        <v>144</v>
      </c>
      <c r="D33" s="53" t="s">
        <v>274</v>
      </c>
      <c r="E33" s="53"/>
      <c r="F33" s="19">
        <v>14</v>
      </c>
      <c r="G33" s="35">
        <f>G34+G35+G38+G39+G40</f>
        <v>30</v>
      </c>
      <c r="H33" s="35">
        <v>3</v>
      </c>
      <c r="I33" s="35">
        <f>I34+I35+I38+I39+I40</f>
        <v>10</v>
      </c>
      <c r="J33" s="35">
        <v>0</v>
      </c>
      <c r="K33" s="35">
        <v>0</v>
      </c>
      <c r="L33" s="35">
        <v>0</v>
      </c>
      <c r="M33" s="35">
        <f t="shared" si="2"/>
        <v>0</v>
      </c>
      <c r="N33" s="34">
        <f t="shared" si="3"/>
        <v>0</v>
      </c>
      <c r="O33" s="34">
        <v>0</v>
      </c>
    </row>
    <row r="34" spans="1:15" ht="15.75" customHeight="1">
      <c r="A34" s="53"/>
      <c r="B34" s="54"/>
      <c r="C34" s="54"/>
      <c r="D34" s="20" t="s">
        <v>142</v>
      </c>
      <c r="E34" s="20" t="s">
        <v>273</v>
      </c>
      <c r="F34" s="19">
        <v>15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f t="shared" si="2"/>
        <v>0</v>
      </c>
      <c r="N34" s="34">
        <v>0</v>
      </c>
      <c r="O34" s="34">
        <v>0</v>
      </c>
    </row>
    <row r="35" spans="1:15" ht="42.75" customHeight="1">
      <c r="A35" s="53"/>
      <c r="B35" s="54"/>
      <c r="C35" s="54"/>
      <c r="D35" s="20" t="s">
        <v>138</v>
      </c>
      <c r="E35" s="20" t="s">
        <v>272</v>
      </c>
      <c r="F35" s="19">
        <v>16</v>
      </c>
      <c r="G35" s="35">
        <f>G36+G37</f>
        <v>0</v>
      </c>
      <c r="H35" s="35">
        <v>0</v>
      </c>
      <c r="I35" s="35">
        <f>I36+I37</f>
        <v>0</v>
      </c>
      <c r="J35" s="35">
        <f t="shared" ref="J35:L35" si="7">J36+J37</f>
        <v>0</v>
      </c>
      <c r="K35" s="35">
        <f t="shared" si="7"/>
        <v>0</v>
      </c>
      <c r="L35" s="35">
        <f t="shared" si="7"/>
        <v>0</v>
      </c>
      <c r="M35" s="35">
        <f t="shared" si="2"/>
        <v>0</v>
      </c>
      <c r="N35" s="34">
        <v>0</v>
      </c>
      <c r="O35" s="34">
        <v>0</v>
      </c>
    </row>
    <row r="36" spans="1:15">
      <c r="A36" s="53"/>
      <c r="B36" s="54"/>
      <c r="C36" s="54"/>
      <c r="D36" s="20"/>
      <c r="E36" s="20" t="s">
        <v>271</v>
      </c>
      <c r="F36" s="19">
        <v>17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f t="shared" si="2"/>
        <v>0</v>
      </c>
      <c r="N36" s="34">
        <v>0</v>
      </c>
      <c r="O36" s="34">
        <v>0</v>
      </c>
    </row>
    <row r="37" spans="1:15">
      <c r="A37" s="53"/>
      <c r="B37" s="54"/>
      <c r="C37" s="54"/>
      <c r="D37" s="20"/>
      <c r="E37" s="20" t="s">
        <v>270</v>
      </c>
      <c r="F37" s="19">
        <v>18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f t="shared" si="2"/>
        <v>0</v>
      </c>
      <c r="N37" s="34">
        <v>0</v>
      </c>
      <c r="O37" s="34">
        <v>0</v>
      </c>
    </row>
    <row r="38" spans="1:15" ht="16.5" customHeight="1">
      <c r="A38" s="53"/>
      <c r="B38" s="54"/>
      <c r="C38" s="54"/>
      <c r="D38" s="20" t="s">
        <v>269</v>
      </c>
      <c r="E38" s="20" t="s">
        <v>268</v>
      </c>
      <c r="F38" s="19">
        <v>19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f t="shared" si="2"/>
        <v>0</v>
      </c>
      <c r="N38" s="34">
        <v>0</v>
      </c>
      <c r="O38" s="34">
        <v>0</v>
      </c>
    </row>
    <row r="39" spans="1:15" ht="27" customHeight="1">
      <c r="A39" s="53"/>
      <c r="B39" s="54"/>
      <c r="C39" s="54"/>
      <c r="D39" s="20" t="s">
        <v>267</v>
      </c>
      <c r="E39" s="20" t="s">
        <v>266</v>
      </c>
      <c r="F39" s="19">
        <v>20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f t="shared" si="2"/>
        <v>0</v>
      </c>
      <c r="N39" s="34">
        <v>0</v>
      </c>
      <c r="O39" s="34">
        <v>0</v>
      </c>
    </row>
    <row r="40" spans="1:15">
      <c r="A40" s="53"/>
      <c r="B40" s="54"/>
      <c r="C40" s="54"/>
      <c r="D40" s="20" t="s">
        <v>265</v>
      </c>
      <c r="E40" s="20" t="s">
        <v>264</v>
      </c>
      <c r="F40" s="19">
        <v>21</v>
      </c>
      <c r="G40" s="35">
        <v>30</v>
      </c>
      <c r="H40" s="35">
        <v>3</v>
      </c>
      <c r="I40" s="35">
        <v>10</v>
      </c>
      <c r="J40" s="35">
        <v>0</v>
      </c>
      <c r="K40" s="35">
        <v>0</v>
      </c>
      <c r="L40" s="35">
        <v>0</v>
      </c>
      <c r="M40" s="35">
        <f t="shared" si="2"/>
        <v>0</v>
      </c>
      <c r="N40" s="34">
        <f t="shared" si="3"/>
        <v>0</v>
      </c>
      <c r="O40" s="34">
        <v>0</v>
      </c>
    </row>
    <row r="41" spans="1:15" ht="29.25" customHeight="1">
      <c r="A41" s="53"/>
      <c r="B41" s="19">
        <v>2</v>
      </c>
      <c r="C41" s="19"/>
      <c r="D41" s="53" t="s">
        <v>263</v>
      </c>
      <c r="E41" s="53"/>
      <c r="F41" s="19">
        <v>22</v>
      </c>
      <c r="G41" s="35">
        <f>G42+G43+G44+G45+G46</f>
        <v>0</v>
      </c>
      <c r="H41" s="35">
        <v>0</v>
      </c>
      <c r="I41" s="35">
        <f>I42+I43+I44+I45+I46</f>
        <v>0</v>
      </c>
      <c r="J41" s="35">
        <f t="shared" ref="J41:L41" si="8">J42+J43+J44+J45+J46</f>
        <v>0</v>
      </c>
      <c r="K41" s="35">
        <f t="shared" si="8"/>
        <v>0</v>
      </c>
      <c r="L41" s="35">
        <f t="shared" si="8"/>
        <v>0</v>
      </c>
      <c r="M41" s="35">
        <f t="shared" si="2"/>
        <v>0</v>
      </c>
      <c r="N41" s="34">
        <v>0</v>
      </c>
      <c r="O41" s="34">
        <v>0</v>
      </c>
    </row>
    <row r="42" spans="1:15">
      <c r="A42" s="53"/>
      <c r="B42" s="54"/>
      <c r="C42" s="19" t="s">
        <v>10</v>
      </c>
      <c r="D42" s="53" t="s">
        <v>262</v>
      </c>
      <c r="E42" s="53"/>
      <c r="F42" s="19">
        <v>23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f t="shared" si="2"/>
        <v>0</v>
      </c>
      <c r="N42" s="34">
        <v>0</v>
      </c>
      <c r="O42" s="34">
        <v>0</v>
      </c>
    </row>
    <row r="43" spans="1:15">
      <c r="A43" s="53"/>
      <c r="B43" s="54"/>
      <c r="C43" s="19" t="s">
        <v>12</v>
      </c>
      <c r="D43" s="53" t="s">
        <v>261</v>
      </c>
      <c r="E43" s="53"/>
      <c r="F43" s="19">
        <v>24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f t="shared" si="2"/>
        <v>0</v>
      </c>
      <c r="N43" s="34">
        <v>0</v>
      </c>
      <c r="O43" s="34">
        <v>0</v>
      </c>
    </row>
    <row r="44" spans="1:15">
      <c r="A44" s="53"/>
      <c r="B44" s="54"/>
      <c r="C44" s="19" t="s">
        <v>59</v>
      </c>
      <c r="D44" s="53" t="s">
        <v>260</v>
      </c>
      <c r="E44" s="53"/>
      <c r="F44" s="19">
        <v>25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f t="shared" si="2"/>
        <v>0</v>
      </c>
      <c r="N44" s="34">
        <v>0</v>
      </c>
      <c r="O44" s="34">
        <v>0</v>
      </c>
    </row>
    <row r="45" spans="1:15">
      <c r="A45" s="53"/>
      <c r="B45" s="54"/>
      <c r="C45" s="19" t="s">
        <v>69</v>
      </c>
      <c r="D45" s="53" t="s">
        <v>259</v>
      </c>
      <c r="E45" s="53"/>
      <c r="F45" s="19">
        <v>26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f t="shared" si="2"/>
        <v>0</v>
      </c>
      <c r="N45" s="34">
        <v>0</v>
      </c>
      <c r="O45" s="34">
        <v>0</v>
      </c>
    </row>
    <row r="46" spans="1:15">
      <c r="A46" s="53"/>
      <c r="B46" s="54"/>
      <c r="C46" s="19" t="s">
        <v>71</v>
      </c>
      <c r="D46" s="53" t="s">
        <v>258</v>
      </c>
      <c r="E46" s="53"/>
      <c r="F46" s="19">
        <v>27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f t="shared" si="2"/>
        <v>0</v>
      </c>
      <c r="N46" s="34">
        <v>0</v>
      </c>
      <c r="O46" s="34">
        <v>0</v>
      </c>
    </row>
    <row r="47" spans="1:15">
      <c r="A47" s="53"/>
      <c r="B47" s="19">
        <v>3</v>
      </c>
      <c r="C47" s="19"/>
      <c r="D47" s="53" t="s">
        <v>15</v>
      </c>
      <c r="E47" s="53"/>
      <c r="F47" s="19">
        <v>28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f t="shared" si="2"/>
        <v>0</v>
      </c>
      <c r="N47" s="34">
        <v>0</v>
      </c>
      <c r="O47" s="34">
        <v>0</v>
      </c>
    </row>
    <row r="48" spans="1:15" ht="30" customHeight="1">
      <c r="A48" s="20" t="s">
        <v>16</v>
      </c>
      <c r="B48" s="54" t="s">
        <v>257</v>
      </c>
      <c r="C48" s="54"/>
      <c r="D48" s="54"/>
      <c r="E48" s="54"/>
      <c r="F48" s="19">
        <v>29</v>
      </c>
      <c r="G48" s="35">
        <f>G49+G150+G158</f>
        <v>3765</v>
      </c>
      <c r="H48" s="35">
        <v>3398</v>
      </c>
      <c r="I48" s="35">
        <f>I49+I150+I158</f>
        <v>3823</v>
      </c>
      <c r="J48" s="35">
        <f t="shared" ref="J48:L48" si="9">J49+J150+J158</f>
        <v>302</v>
      </c>
      <c r="K48" s="35">
        <f t="shared" si="9"/>
        <v>302</v>
      </c>
      <c r="L48" s="35">
        <f t="shared" si="9"/>
        <v>302</v>
      </c>
      <c r="M48" s="35">
        <f t="shared" si="2"/>
        <v>906</v>
      </c>
      <c r="N48" s="34">
        <f t="shared" si="3"/>
        <v>0.23698665969134189</v>
      </c>
      <c r="O48" s="34">
        <f t="shared" ref="O48:O70" si="10">I48/G48</f>
        <v>1.0154050464807436</v>
      </c>
    </row>
    <row r="49" spans="1:15" ht="29.25" customHeight="1">
      <c r="A49" s="53"/>
      <c r="B49" s="19">
        <v>1</v>
      </c>
      <c r="C49" s="54" t="s">
        <v>256</v>
      </c>
      <c r="D49" s="54"/>
      <c r="E49" s="54"/>
      <c r="F49" s="19">
        <v>30</v>
      </c>
      <c r="G49" s="35">
        <f>G50+G98+G105+G133</f>
        <v>3743</v>
      </c>
      <c r="H49" s="35">
        <v>3368</v>
      </c>
      <c r="I49" s="35">
        <f>I50+I98+I105+I133</f>
        <v>3821</v>
      </c>
      <c r="J49" s="35">
        <f t="shared" ref="J49:L49" si="11">J50+J98+J105+J133</f>
        <v>302</v>
      </c>
      <c r="K49" s="35">
        <f t="shared" si="11"/>
        <v>302</v>
      </c>
      <c r="L49" s="35">
        <f t="shared" si="11"/>
        <v>302</v>
      </c>
      <c r="M49" s="35">
        <f t="shared" si="2"/>
        <v>906</v>
      </c>
      <c r="N49" s="34">
        <f t="shared" si="3"/>
        <v>0.23711070400418738</v>
      </c>
      <c r="O49" s="34">
        <f t="shared" si="10"/>
        <v>1.0208388992786535</v>
      </c>
    </row>
    <row r="50" spans="1:15" ht="27.75" customHeight="1">
      <c r="A50" s="53"/>
      <c r="B50" s="54"/>
      <c r="C50" s="54" t="s">
        <v>255</v>
      </c>
      <c r="D50" s="54"/>
      <c r="E50" s="54"/>
      <c r="F50" s="19">
        <v>31</v>
      </c>
      <c r="G50" s="35">
        <f>G51+G59+G65</f>
        <v>1512</v>
      </c>
      <c r="H50" s="35">
        <v>1427</v>
      </c>
      <c r="I50" s="35">
        <f>I51+I59+I65</f>
        <v>1769</v>
      </c>
      <c r="J50" s="35">
        <f t="shared" ref="J50:L50" si="12">J51+J59+J65</f>
        <v>42</v>
      </c>
      <c r="K50" s="35">
        <f t="shared" si="12"/>
        <v>42</v>
      </c>
      <c r="L50" s="35">
        <f t="shared" si="12"/>
        <v>42</v>
      </c>
      <c r="M50" s="35">
        <f t="shared" si="2"/>
        <v>126</v>
      </c>
      <c r="N50" s="34">
        <f t="shared" si="3"/>
        <v>7.122668174109667E-2</v>
      </c>
      <c r="O50" s="34">
        <f t="shared" si="10"/>
        <v>1.1699735449735449</v>
      </c>
    </row>
    <row r="51" spans="1:15" ht="42.75" customHeight="1">
      <c r="A51" s="53"/>
      <c r="B51" s="54"/>
      <c r="C51" s="19" t="s">
        <v>254</v>
      </c>
      <c r="D51" s="53" t="s">
        <v>253</v>
      </c>
      <c r="E51" s="53"/>
      <c r="F51" s="19">
        <v>32</v>
      </c>
      <c r="G51" s="35">
        <f>G52+G53+G56+G57+G58</f>
        <v>377</v>
      </c>
      <c r="H51" s="35">
        <v>490.7</v>
      </c>
      <c r="I51" s="35">
        <f>I52+I53+I56+I57+I58</f>
        <v>267</v>
      </c>
      <c r="J51" s="35">
        <f>J52+J53+J56+J57+J58</f>
        <v>15</v>
      </c>
      <c r="K51" s="35">
        <f t="shared" ref="K51:L51" si="13">K52+K53+K56+K57+K58</f>
        <v>15</v>
      </c>
      <c r="L51" s="35">
        <f t="shared" si="13"/>
        <v>15</v>
      </c>
      <c r="M51" s="35">
        <f t="shared" si="2"/>
        <v>45</v>
      </c>
      <c r="N51" s="34">
        <f t="shared" si="3"/>
        <v>0.16853932584269662</v>
      </c>
      <c r="O51" s="34">
        <f t="shared" si="10"/>
        <v>0.70822281167108758</v>
      </c>
    </row>
    <row r="52" spans="1:15" ht="15" customHeight="1">
      <c r="A52" s="53"/>
      <c r="B52" s="54"/>
      <c r="C52" s="19" t="s">
        <v>10</v>
      </c>
      <c r="D52" s="53" t="s">
        <v>252</v>
      </c>
      <c r="E52" s="53"/>
      <c r="F52" s="19">
        <v>33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f t="shared" si="2"/>
        <v>0</v>
      </c>
      <c r="N52" s="34">
        <v>0</v>
      </c>
      <c r="O52" s="34">
        <v>0</v>
      </c>
    </row>
    <row r="53" spans="1:15">
      <c r="A53" s="53"/>
      <c r="B53" s="54"/>
      <c r="C53" s="19" t="s">
        <v>12</v>
      </c>
      <c r="D53" s="53" t="s">
        <v>251</v>
      </c>
      <c r="E53" s="53"/>
      <c r="F53" s="19">
        <v>34</v>
      </c>
      <c r="G53" s="35">
        <f>G54+G55+55</f>
        <v>359</v>
      </c>
      <c r="H53" s="35">
        <v>463.7</v>
      </c>
      <c r="I53" s="35">
        <f>I54+I55+45</f>
        <v>251</v>
      </c>
      <c r="J53" s="35">
        <f>J54+J55</f>
        <v>9</v>
      </c>
      <c r="K53" s="35">
        <f t="shared" ref="K53:L53" si="14">K54+K55</f>
        <v>9</v>
      </c>
      <c r="L53" s="35">
        <f t="shared" si="14"/>
        <v>9</v>
      </c>
      <c r="M53" s="35">
        <f t="shared" si="2"/>
        <v>27</v>
      </c>
      <c r="N53" s="34">
        <f t="shared" si="3"/>
        <v>0.10756972111553785</v>
      </c>
      <c r="O53" s="34">
        <f t="shared" si="10"/>
        <v>0.69916434540389971</v>
      </c>
    </row>
    <row r="54" spans="1:15" ht="15" customHeight="1">
      <c r="A54" s="53"/>
      <c r="B54" s="54"/>
      <c r="C54" s="19"/>
      <c r="D54" s="20" t="s">
        <v>127</v>
      </c>
      <c r="E54" s="20" t="s">
        <v>250</v>
      </c>
      <c r="F54" s="19">
        <v>35</v>
      </c>
      <c r="G54" s="35">
        <v>54</v>
      </c>
      <c r="H54" s="35">
        <v>48</v>
      </c>
      <c r="I54" s="35">
        <v>34</v>
      </c>
      <c r="J54" s="35">
        <v>2</v>
      </c>
      <c r="K54" s="35">
        <v>2</v>
      </c>
      <c r="L54" s="35">
        <v>2</v>
      </c>
      <c r="M54" s="35">
        <f t="shared" si="2"/>
        <v>6</v>
      </c>
      <c r="N54" s="34">
        <f t="shared" si="3"/>
        <v>0.17647058823529413</v>
      </c>
      <c r="O54" s="34">
        <f t="shared" si="10"/>
        <v>0.62962962962962965</v>
      </c>
    </row>
    <row r="55" spans="1:15" ht="15.75" customHeight="1">
      <c r="A55" s="53"/>
      <c r="B55" s="54"/>
      <c r="C55" s="19"/>
      <c r="D55" s="20" t="s">
        <v>125</v>
      </c>
      <c r="E55" s="20" t="s">
        <v>249</v>
      </c>
      <c r="F55" s="19">
        <v>36</v>
      </c>
      <c r="G55" s="35">
        <v>250</v>
      </c>
      <c r="H55" s="35">
        <v>261</v>
      </c>
      <c r="I55" s="35">
        <v>172</v>
      </c>
      <c r="J55" s="35">
        <v>7</v>
      </c>
      <c r="K55" s="35">
        <v>7</v>
      </c>
      <c r="L55" s="35">
        <v>7</v>
      </c>
      <c r="M55" s="35">
        <f t="shared" si="2"/>
        <v>21</v>
      </c>
      <c r="N55" s="34">
        <f t="shared" si="3"/>
        <v>0.12209302325581395</v>
      </c>
      <c r="O55" s="34">
        <f t="shared" si="10"/>
        <v>0.68799999999999994</v>
      </c>
    </row>
    <row r="56" spans="1:15">
      <c r="A56" s="53"/>
      <c r="B56" s="54"/>
      <c r="C56" s="19" t="s">
        <v>59</v>
      </c>
      <c r="D56" s="53" t="s">
        <v>248</v>
      </c>
      <c r="E56" s="53"/>
      <c r="F56" s="19">
        <v>37</v>
      </c>
      <c r="G56" s="35">
        <v>4</v>
      </c>
      <c r="H56" s="35">
        <v>15</v>
      </c>
      <c r="I56" s="35">
        <v>2</v>
      </c>
      <c r="J56" s="35">
        <v>2</v>
      </c>
      <c r="K56" s="35">
        <v>2</v>
      </c>
      <c r="L56" s="35">
        <v>2</v>
      </c>
      <c r="M56" s="35">
        <f t="shared" si="2"/>
        <v>6</v>
      </c>
      <c r="N56" s="34">
        <f t="shared" si="3"/>
        <v>3</v>
      </c>
      <c r="O56" s="34">
        <f t="shared" si="10"/>
        <v>0.5</v>
      </c>
    </row>
    <row r="57" spans="1:15">
      <c r="A57" s="53"/>
      <c r="B57" s="54"/>
      <c r="C57" s="19" t="s">
        <v>69</v>
      </c>
      <c r="D57" s="53" t="s">
        <v>247</v>
      </c>
      <c r="E57" s="53"/>
      <c r="F57" s="19">
        <v>38</v>
      </c>
      <c r="G57" s="35">
        <v>14</v>
      </c>
      <c r="H57" s="35">
        <v>12</v>
      </c>
      <c r="I57" s="35">
        <v>14</v>
      </c>
      <c r="J57" s="35">
        <v>4</v>
      </c>
      <c r="K57" s="35">
        <v>4</v>
      </c>
      <c r="L57" s="35">
        <v>4</v>
      </c>
      <c r="M57" s="35">
        <f t="shared" si="2"/>
        <v>12</v>
      </c>
      <c r="N57" s="34">
        <f t="shared" si="3"/>
        <v>0.8571428571428571</v>
      </c>
      <c r="O57" s="34">
        <f t="shared" si="10"/>
        <v>1</v>
      </c>
    </row>
    <row r="58" spans="1:15">
      <c r="A58" s="53"/>
      <c r="B58" s="54"/>
      <c r="C58" s="19" t="s">
        <v>71</v>
      </c>
      <c r="D58" s="53" t="s">
        <v>246</v>
      </c>
      <c r="E58" s="53"/>
      <c r="F58" s="19">
        <v>39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f t="shared" si="2"/>
        <v>0</v>
      </c>
      <c r="N58" s="34">
        <v>0</v>
      </c>
      <c r="O58" s="34">
        <v>0</v>
      </c>
    </row>
    <row r="59" spans="1:15" ht="42" customHeight="1">
      <c r="A59" s="53"/>
      <c r="B59" s="54"/>
      <c r="C59" s="19" t="s">
        <v>245</v>
      </c>
      <c r="D59" s="53" t="s">
        <v>244</v>
      </c>
      <c r="E59" s="53"/>
      <c r="F59" s="19">
        <v>40</v>
      </c>
      <c r="G59" s="35">
        <f>G60+G61+G64</f>
        <v>77</v>
      </c>
      <c r="H59" s="35">
        <v>55</v>
      </c>
      <c r="I59" s="35">
        <f>I60+I61+I64</f>
        <v>57</v>
      </c>
      <c r="J59" s="35">
        <f t="shared" ref="J59:L59" si="15">J60+J61+J64</f>
        <v>12</v>
      </c>
      <c r="K59" s="35">
        <f t="shared" si="15"/>
        <v>12</v>
      </c>
      <c r="L59" s="35">
        <f t="shared" si="15"/>
        <v>12</v>
      </c>
      <c r="M59" s="35">
        <f t="shared" si="2"/>
        <v>36</v>
      </c>
      <c r="N59" s="34">
        <f t="shared" si="3"/>
        <v>0.63157894736842102</v>
      </c>
      <c r="O59" s="34">
        <f t="shared" si="10"/>
        <v>0.74025974025974028</v>
      </c>
    </row>
    <row r="60" spans="1:15" ht="27" customHeight="1">
      <c r="A60" s="53"/>
      <c r="B60" s="54"/>
      <c r="C60" s="19" t="s">
        <v>10</v>
      </c>
      <c r="D60" s="53" t="s">
        <v>243</v>
      </c>
      <c r="E60" s="53"/>
      <c r="F60" s="19">
        <v>41</v>
      </c>
      <c r="G60" s="35">
        <v>-4</v>
      </c>
      <c r="H60" s="35">
        <v>12</v>
      </c>
      <c r="I60" s="35">
        <v>5</v>
      </c>
      <c r="J60" s="35">
        <v>9</v>
      </c>
      <c r="K60" s="35">
        <v>9</v>
      </c>
      <c r="L60" s="35">
        <v>9</v>
      </c>
      <c r="M60" s="35">
        <f t="shared" si="2"/>
        <v>27</v>
      </c>
      <c r="N60" s="34">
        <f t="shared" si="3"/>
        <v>5.4</v>
      </c>
      <c r="O60" s="34">
        <f t="shared" si="10"/>
        <v>-1.25</v>
      </c>
    </row>
    <row r="61" spans="1:15" ht="27.75" customHeight="1">
      <c r="A61" s="53"/>
      <c r="B61" s="54"/>
      <c r="C61" s="19" t="s">
        <v>12</v>
      </c>
      <c r="D61" s="53" t="s">
        <v>242</v>
      </c>
      <c r="E61" s="53"/>
      <c r="F61" s="19">
        <v>42</v>
      </c>
      <c r="G61" s="35">
        <f>G62+G63</f>
        <v>37</v>
      </c>
      <c r="H61" s="35">
        <v>25</v>
      </c>
      <c r="I61" s="35">
        <f>I62+I63</f>
        <v>19</v>
      </c>
      <c r="J61" s="35">
        <f t="shared" ref="J61:L61" si="16">J62+J63</f>
        <v>2</v>
      </c>
      <c r="K61" s="35">
        <f t="shared" si="16"/>
        <v>2</v>
      </c>
      <c r="L61" s="35">
        <f t="shared" si="16"/>
        <v>2</v>
      </c>
      <c r="M61" s="35">
        <f t="shared" si="2"/>
        <v>6</v>
      </c>
      <c r="N61" s="34">
        <f t="shared" si="3"/>
        <v>0.31578947368421051</v>
      </c>
      <c r="O61" s="34">
        <f t="shared" si="10"/>
        <v>0.51351351351351349</v>
      </c>
    </row>
    <row r="62" spans="1:15" ht="28.5" customHeight="1">
      <c r="A62" s="53"/>
      <c r="B62" s="54"/>
      <c r="C62" s="19"/>
      <c r="D62" s="20" t="s">
        <v>127</v>
      </c>
      <c r="E62" s="20" t="s">
        <v>241</v>
      </c>
      <c r="F62" s="19">
        <v>43</v>
      </c>
      <c r="G62" s="35">
        <v>37</v>
      </c>
      <c r="H62" s="35">
        <v>25</v>
      </c>
      <c r="I62" s="35">
        <v>16</v>
      </c>
      <c r="J62" s="35">
        <v>2</v>
      </c>
      <c r="K62" s="35">
        <v>2</v>
      </c>
      <c r="L62" s="35">
        <v>2</v>
      </c>
      <c r="M62" s="35">
        <f t="shared" si="2"/>
        <v>6</v>
      </c>
      <c r="N62" s="34">
        <f t="shared" si="3"/>
        <v>0.375</v>
      </c>
      <c r="O62" s="34">
        <f t="shared" si="10"/>
        <v>0.43243243243243246</v>
      </c>
    </row>
    <row r="63" spans="1:15" ht="27" customHeight="1">
      <c r="A63" s="53"/>
      <c r="B63" s="54"/>
      <c r="C63" s="19"/>
      <c r="D63" s="20" t="s">
        <v>125</v>
      </c>
      <c r="E63" s="20" t="s">
        <v>240</v>
      </c>
      <c r="F63" s="19">
        <v>44</v>
      </c>
      <c r="G63" s="35">
        <v>0</v>
      </c>
      <c r="H63" s="35">
        <v>0</v>
      </c>
      <c r="I63" s="35">
        <v>3</v>
      </c>
      <c r="J63" s="35">
        <v>0</v>
      </c>
      <c r="K63" s="35">
        <v>0</v>
      </c>
      <c r="L63" s="35">
        <v>0</v>
      </c>
      <c r="M63" s="35">
        <f t="shared" si="2"/>
        <v>0</v>
      </c>
      <c r="N63" s="34">
        <v>0</v>
      </c>
      <c r="O63" s="34">
        <v>0</v>
      </c>
    </row>
    <row r="64" spans="1:15" ht="15" customHeight="1">
      <c r="A64" s="53"/>
      <c r="B64" s="54"/>
      <c r="C64" s="19" t="s">
        <v>59</v>
      </c>
      <c r="D64" s="53" t="s">
        <v>239</v>
      </c>
      <c r="E64" s="53"/>
      <c r="F64" s="19">
        <v>45</v>
      </c>
      <c r="G64" s="35">
        <v>44</v>
      </c>
      <c r="H64" s="35">
        <v>18</v>
      </c>
      <c r="I64" s="35">
        <v>33</v>
      </c>
      <c r="J64" s="35">
        <v>1</v>
      </c>
      <c r="K64" s="35">
        <v>1</v>
      </c>
      <c r="L64" s="35">
        <v>1</v>
      </c>
      <c r="M64" s="35">
        <f t="shared" si="2"/>
        <v>3</v>
      </c>
      <c r="N64" s="34">
        <f t="shared" si="3"/>
        <v>9.0909090909090912E-2</v>
      </c>
      <c r="O64" s="34">
        <f t="shared" si="10"/>
        <v>0.75</v>
      </c>
    </row>
    <row r="65" spans="1:15" ht="58.5" customHeight="1">
      <c r="A65" s="53"/>
      <c r="B65" s="54"/>
      <c r="C65" s="19" t="s">
        <v>238</v>
      </c>
      <c r="D65" s="53" t="s">
        <v>237</v>
      </c>
      <c r="E65" s="53"/>
      <c r="F65" s="19">
        <v>46</v>
      </c>
      <c r="G65" s="35">
        <f>G66+G67+G69+G76+G81+G82+G86+G87+G88+G97</f>
        <v>1058</v>
      </c>
      <c r="H65" s="35">
        <v>881.30000000000007</v>
      </c>
      <c r="I65" s="35">
        <f>I66+I67+I69+I76+I81+I82+I86+I87+I88+I97</f>
        <v>1445</v>
      </c>
      <c r="J65" s="35">
        <f t="shared" ref="J65:L65" si="17">J66+J67+J69+J76+J81+J82+J86+J87+J88+J97</f>
        <v>15</v>
      </c>
      <c r="K65" s="35">
        <f t="shared" si="17"/>
        <v>15</v>
      </c>
      <c r="L65" s="35">
        <f t="shared" si="17"/>
        <v>15</v>
      </c>
      <c r="M65" s="35">
        <f t="shared" si="2"/>
        <v>45</v>
      </c>
      <c r="N65" s="34">
        <f t="shared" si="3"/>
        <v>3.1141868512110725E-2</v>
      </c>
      <c r="O65" s="34">
        <f t="shared" si="10"/>
        <v>1.3657844990548205</v>
      </c>
    </row>
    <row r="66" spans="1:15" ht="15.75" customHeight="1">
      <c r="A66" s="53"/>
      <c r="B66" s="54"/>
      <c r="C66" s="19" t="s">
        <v>10</v>
      </c>
      <c r="D66" s="53" t="s">
        <v>236</v>
      </c>
      <c r="E66" s="53"/>
      <c r="F66" s="19">
        <v>47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f t="shared" si="2"/>
        <v>0</v>
      </c>
      <c r="N66" s="34">
        <v>0</v>
      </c>
      <c r="O66" s="34">
        <v>0</v>
      </c>
    </row>
    <row r="67" spans="1:15">
      <c r="A67" s="53"/>
      <c r="B67" s="54"/>
      <c r="C67" s="19" t="s">
        <v>12</v>
      </c>
      <c r="D67" s="53" t="s">
        <v>235</v>
      </c>
      <c r="E67" s="53"/>
      <c r="F67" s="19">
        <v>48</v>
      </c>
      <c r="G67" s="35">
        <v>1</v>
      </c>
      <c r="H67" s="35">
        <v>7.8000000000000007</v>
      </c>
      <c r="I67" s="35">
        <v>0.5</v>
      </c>
      <c r="J67" s="35">
        <v>1</v>
      </c>
      <c r="K67" s="35">
        <v>1</v>
      </c>
      <c r="L67" s="35">
        <v>1</v>
      </c>
      <c r="M67" s="35">
        <f t="shared" si="2"/>
        <v>3</v>
      </c>
      <c r="N67" s="34">
        <f t="shared" si="3"/>
        <v>6</v>
      </c>
      <c r="O67" s="34">
        <f t="shared" si="10"/>
        <v>0.5</v>
      </c>
    </row>
    <row r="68" spans="1:15" ht="27.75" customHeight="1">
      <c r="A68" s="53"/>
      <c r="B68" s="54"/>
      <c r="C68" s="19"/>
      <c r="D68" s="20" t="s">
        <v>127</v>
      </c>
      <c r="E68" s="20" t="s">
        <v>234</v>
      </c>
      <c r="F68" s="19">
        <v>49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f t="shared" si="2"/>
        <v>0</v>
      </c>
      <c r="N68" s="34">
        <v>0</v>
      </c>
      <c r="O68" s="34">
        <v>0</v>
      </c>
    </row>
    <row r="69" spans="1:15" ht="42" customHeight="1">
      <c r="A69" s="53"/>
      <c r="B69" s="54"/>
      <c r="C69" s="19" t="s">
        <v>59</v>
      </c>
      <c r="D69" s="53" t="s">
        <v>233</v>
      </c>
      <c r="E69" s="53"/>
      <c r="F69" s="19">
        <v>50</v>
      </c>
      <c r="G69" s="35">
        <v>5</v>
      </c>
      <c r="H69" s="35">
        <v>4.5</v>
      </c>
      <c r="I69" s="35">
        <f>I70+I72</f>
        <v>0</v>
      </c>
      <c r="J69" s="35">
        <f t="shared" ref="J69:L69" si="18">J70+J72</f>
        <v>2</v>
      </c>
      <c r="K69" s="35">
        <f t="shared" si="18"/>
        <v>2</v>
      </c>
      <c r="L69" s="35">
        <f t="shared" si="18"/>
        <v>2</v>
      </c>
      <c r="M69" s="35">
        <f t="shared" si="2"/>
        <v>6</v>
      </c>
      <c r="N69" s="34">
        <v>0</v>
      </c>
      <c r="O69" s="34">
        <f t="shared" si="10"/>
        <v>0</v>
      </c>
    </row>
    <row r="70" spans="1:15" ht="28.5" customHeight="1">
      <c r="A70" s="53"/>
      <c r="B70" s="54"/>
      <c r="C70" s="54"/>
      <c r="D70" s="20" t="s">
        <v>108</v>
      </c>
      <c r="E70" s="20" t="s">
        <v>232</v>
      </c>
      <c r="F70" s="19">
        <v>51</v>
      </c>
      <c r="G70" s="35">
        <v>2.02</v>
      </c>
      <c r="H70" s="35">
        <v>4.5</v>
      </c>
      <c r="I70" s="35">
        <f>I71</f>
        <v>0</v>
      </c>
      <c r="J70" s="35">
        <v>2</v>
      </c>
      <c r="K70" s="35">
        <v>2</v>
      </c>
      <c r="L70" s="35">
        <v>2</v>
      </c>
      <c r="M70" s="35">
        <f t="shared" si="2"/>
        <v>6</v>
      </c>
      <c r="N70" s="34">
        <v>0</v>
      </c>
      <c r="O70" s="34">
        <f t="shared" si="10"/>
        <v>0</v>
      </c>
    </row>
    <row r="71" spans="1:15" ht="42" customHeight="1">
      <c r="A71" s="53"/>
      <c r="B71" s="54"/>
      <c r="C71" s="54"/>
      <c r="D71" s="20"/>
      <c r="E71" s="20" t="s">
        <v>231</v>
      </c>
      <c r="F71" s="19" t="s">
        <v>230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f t="shared" si="2"/>
        <v>0</v>
      </c>
      <c r="N71" s="34">
        <v>0</v>
      </c>
      <c r="O71" s="34">
        <v>0</v>
      </c>
    </row>
    <row r="72" spans="1:15" ht="30" customHeight="1">
      <c r="A72" s="53"/>
      <c r="B72" s="54"/>
      <c r="C72" s="54"/>
      <c r="D72" s="20" t="s">
        <v>229</v>
      </c>
      <c r="E72" s="20" t="s">
        <v>228</v>
      </c>
      <c r="F72" s="19">
        <v>53</v>
      </c>
      <c r="G72" s="35">
        <f>G73+G74+G75</f>
        <v>0</v>
      </c>
      <c r="H72" s="35">
        <v>0</v>
      </c>
      <c r="I72" s="35">
        <f>I73+I74+I75</f>
        <v>0</v>
      </c>
      <c r="J72" s="35">
        <f t="shared" ref="J72:L72" si="19">J73+J74+J75</f>
        <v>0</v>
      </c>
      <c r="K72" s="35">
        <f t="shared" si="19"/>
        <v>0</v>
      </c>
      <c r="L72" s="35">
        <f t="shared" si="19"/>
        <v>0</v>
      </c>
      <c r="M72" s="35">
        <f t="shared" si="2"/>
        <v>0</v>
      </c>
      <c r="N72" s="34">
        <v>0</v>
      </c>
      <c r="O72" s="34">
        <v>0</v>
      </c>
    </row>
    <row r="73" spans="1:15" ht="58.5" customHeight="1">
      <c r="A73" s="53"/>
      <c r="B73" s="54"/>
      <c r="C73" s="54"/>
      <c r="D73" s="53"/>
      <c r="E73" s="20" t="s">
        <v>227</v>
      </c>
      <c r="F73" s="19" t="s">
        <v>226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f t="shared" si="2"/>
        <v>0</v>
      </c>
      <c r="N73" s="34">
        <v>0</v>
      </c>
      <c r="O73" s="34">
        <v>0</v>
      </c>
    </row>
    <row r="74" spans="1:15" ht="84.75" customHeight="1">
      <c r="A74" s="53"/>
      <c r="B74" s="54"/>
      <c r="C74" s="54"/>
      <c r="D74" s="53"/>
      <c r="E74" s="20" t="s">
        <v>225</v>
      </c>
      <c r="F74" s="19" t="s">
        <v>224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f t="shared" si="2"/>
        <v>0</v>
      </c>
      <c r="N74" s="34">
        <v>0</v>
      </c>
      <c r="O74" s="34">
        <v>0</v>
      </c>
    </row>
    <row r="75" spans="1:15">
      <c r="A75" s="53"/>
      <c r="B75" s="54"/>
      <c r="C75" s="54"/>
      <c r="D75" s="53"/>
      <c r="E75" s="20" t="s">
        <v>223</v>
      </c>
      <c r="F75" s="19">
        <v>56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f t="shared" si="2"/>
        <v>0</v>
      </c>
      <c r="N75" s="34">
        <v>0</v>
      </c>
      <c r="O75" s="34">
        <v>0</v>
      </c>
    </row>
    <row r="76" spans="1:15" ht="42.75" customHeight="1">
      <c r="A76" s="53"/>
      <c r="B76" s="54"/>
      <c r="C76" s="19" t="s">
        <v>69</v>
      </c>
      <c r="D76" s="53" t="s">
        <v>222</v>
      </c>
      <c r="E76" s="53"/>
      <c r="F76" s="19">
        <v>57</v>
      </c>
      <c r="G76" s="35">
        <f>G77+G78+G79+G80</f>
        <v>3</v>
      </c>
      <c r="H76" s="35">
        <v>4</v>
      </c>
      <c r="I76" s="35">
        <f>I77+I78+I79+I80</f>
        <v>2</v>
      </c>
      <c r="J76" s="35">
        <f t="shared" ref="J76:L76" si="20">J77+J78+J79+J80</f>
        <v>1</v>
      </c>
      <c r="K76" s="35">
        <f t="shared" si="20"/>
        <v>1</v>
      </c>
      <c r="L76" s="35">
        <f t="shared" si="20"/>
        <v>1</v>
      </c>
      <c r="M76" s="35">
        <f t="shared" si="2"/>
        <v>3</v>
      </c>
      <c r="N76" s="34">
        <f t="shared" si="3"/>
        <v>1.5</v>
      </c>
      <c r="O76" s="34">
        <f t="shared" ref="O76" si="21">I76/G76</f>
        <v>0.66666666666666663</v>
      </c>
    </row>
    <row r="77" spans="1:15" ht="29.25" customHeight="1">
      <c r="A77" s="53"/>
      <c r="B77" s="54"/>
      <c r="C77" s="54"/>
      <c r="D77" s="20" t="s">
        <v>221</v>
      </c>
      <c r="E77" s="20" t="s">
        <v>220</v>
      </c>
      <c r="F77" s="19">
        <v>58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f t="shared" si="2"/>
        <v>0</v>
      </c>
      <c r="N77" s="34">
        <v>0</v>
      </c>
      <c r="O77" s="34">
        <v>0</v>
      </c>
    </row>
    <row r="78" spans="1:15" ht="56.25" customHeight="1">
      <c r="A78" s="53"/>
      <c r="B78" s="54"/>
      <c r="C78" s="54"/>
      <c r="D78" s="20" t="s">
        <v>219</v>
      </c>
      <c r="E78" s="20" t="s">
        <v>218</v>
      </c>
      <c r="F78" s="19">
        <v>59</v>
      </c>
      <c r="G78" s="35">
        <v>3</v>
      </c>
      <c r="H78" s="35">
        <v>4</v>
      </c>
      <c r="I78" s="35">
        <v>2</v>
      </c>
      <c r="J78" s="35">
        <v>1</v>
      </c>
      <c r="K78" s="35">
        <v>1</v>
      </c>
      <c r="L78" s="35">
        <v>1</v>
      </c>
      <c r="M78" s="35">
        <f t="shared" si="2"/>
        <v>3</v>
      </c>
      <c r="N78" s="34">
        <f t="shared" si="3"/>
        <v>1.5</v>
      </c>
      <c r="O78" s="34">
        <f t="shared" ref="O78" si="22">I78/G78</f>
        <v>0.66666666666666663</v>
      </c>
    </row>
    <row r="79" spans="1:15" ht="18" customHeight="1">
      <c r="A79" s="53"/>
      <c r="B79" s="54"/>
      <c r="C79" s="54"/>
      <c r="D79" s="20" t="s">
        <v>217</v>
      </c>
      <c r="E79" s="20" t="s">
        <v>216</v>
      </c>
      <c r="F79" s="19">
        <v>60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f t="shared" si="2"/>
        <v>0</v>
      </c>
      <c r="N79" s="34">
        <v>0</v>
      </c>
      <c r="O79" s="34">
        <v>0</v>
      </c>
    </row>
    <row r="80" spans="1:15" ht="30" customHeight="1">
      <c r="A80" s="53"/>
      <c r="B80" s="54"/>
      <c r="C80" s="54"/>
      <c r="D80" s="20" t="s">
        <v>215</v>
      </c>
      <c r="E80" s="20" t="s">
        <v>214</v>
      </c>
      <c r="F80" s="19">
        <v>61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f t="shared" si="2"/>
        <v>0</v>
      </c>
      <c r="N80" s="34">
        <v>0</v>
      </c>
      <c r="O80" s="34">
        <v>0</v>
      </c>
    </row>
    <row r="81" spans="1:15" ht="28.5" customHeight="1">
      <c r="A81" s="53"/>
      <c r="B81" s="54"/>
      <c r="C81" s="19" t="s">
        <v>71</v>
      </c>
      <c r="D81" s="53" t="s">
        <v>213</v>
      </c>
      <c r="E81" s="53"/>
      <c r="F81" s="19">
        <v>62</v>
      </c>
      <c r="G81" s="35">
        <v>323</v>
      </c>
      <c r="H81" s="35">
        <v>214</v>
      </c>
      <c r="I81" s="35">
        <v>333</v>
      </c>
      <c r="J81" s="35">
        <v>2</v>
      </c>
      <c r="K81" s="35">
        <v>2</v>
      </c>
      <c r="L81" s="35">
        <v>2</v>
      </c>
      <c r="M81" s="35">
        <f t="shared" si="2"/>
        <v>6</v>
      </c>
      <c r="N81" s="34">
        <f t="shared" si="3"/>
        <v>1.8018018018018018E-2</v>
      </c>
      <c r="O81" s="34">
        <f t="shared" ref="N81:O87" si="23">I81/G81</f>
        <v>1.0309597523219813</v>
      </c>
    </row>
    <row r="82" spans="1:15" ht="27.75" customHeight="1">
      <c r="A82" s="53"/>
      <c r="B82" s="54"/>
      <c r="C82" s="19" t="s">
        <v>144</v>
      </c>
      <c r="D82" s="53" t="s">
        <v>212</v>
      </c>
      <c r="E82" s="53"/>
      <c r="F82" s="19">
        <v>63</v>
      </c>
      <c r="G82" s="35">
        <v>2</v>
      </c>
      <c r="H82" s="35">
        <v>3</v>
      </c>
      <c r="I82" s="35">
        <v>0.5</v>
      </c>
      <c r="J82" s="35">
        <f t="shared" ref="J82:L82" si="24">J83</f>
        <v>1</v>
      </c>
      <c r="K82" s="35">
        <f t="shared" si="24"/>
        <v>1</v>
      </c>
      <c r="L82" s="35">
        <f t="shared" si="24"/>
        <v>1</v>
      </c>
      <c r="M82" s="35">
        <f t="shared" si="2"/>
        <v>3</v>
      </c>
      <c r="N82" s="34">
        <f t="shared" si="3"/>
        <v>6</v>
      </c>
      <c r="O82" s="34">
        <f t="shared" si="23"/>
        <v>0.25</v>
      </c>
    </row>
    <row r="83" spans="1:15" ht="27.75" customHeight="1">
      <c r="A83" s="53"/>
      <c r="B83" s="54"/>
      <c r="C83" s="54"/>
      <c r="D83" s="53" t="s">
        <v>211</v>
      </c>
      <c r="E83" s="53"/>
      <c r="F83" s="19" t="s">
        <v>210</v>
      </c>
      <c r="G83" s="35">
        <v>2</v>
      </c>
      <c r="H83" s="35">
        <v>3</v>
      </c>
      <c r="I83" s="35">
        <f>I84+I85</f>
        <v>0</v>
      </c>
      <c r="J83" s="35">
        <f t="shared" ref="J83:L83" si="25">J84+J85</f>
        <v>1</v>
      </c>
      <c r="K83" s="35">
        <f t="shared" si="25"/>
        <v>1</v>
      </c>
      <c r="L83" s="35">
        <f t="shared" si="25"/>
        <v>1</v>
      </c>
      <c r="M83" s="35">
        <f t="shared" si="2"/>
        <v>3</v>
      </c>
      <c r="N83" s="34">
        <f t="shared" si="23"/>
        <v>4.6875E-2</v>
      </c>
      <c r="O83" s="34">
        <f t="shared" si="23"/>
        <v>0</v>
      </c>
    </row>
    <row r="84" spans="1:15" ht="14.25" customHeight="1">
      <c r="A84" s="53"/>
      <c r="B84" s="54"/>
      <c r="C84" s="54"/>
      <c r="D84" s="53" t="s">
        <v>209</v>
      </c>
      <c r="E84" s="53"/>
      <c r="F84" s="19">
        <v>65</v>
      </c>
      <c r="G84" s="35">
        <v>2</v>
      </c>
      <c r="H84" s="35">
        <v>3</v>
      </c>
      <c r="I84" s="35">
        <v>0</v>
      </c>
      <c r="J84" s="35">
        <v>1</v>
      </c>
      <c r="K84" s="35">
        <v>1</v>
      </c>
      <c r="L84" s="35">
        <v>1</v>
      </c>
      <c r="M84" s="35">
        <f t="shared" si="2"/>
        <v>3</v>
      </c>
      <c r="N84" s="34">
        <f t="shared" si="23"/>
        <v>4.6153846153846156E-2</v>
      </c>
      <c r="O84" s="34">
        <f t="shared" si="23"/>
        <v>0</v>
      </c>
    </row>
    <row r="85" spans="1:15">
      <c r="A85" s="53"/>
      <c r="B85" s="54"/>
      <c r="C85" s="54"/>
      <c r="D85" s="53" t="s">
        <v>208</v>
      </c>
      <c r="E85" s="53"/>
      <c r="F85" s="19">
        <v>66</v>
      </c>
      <c r="G85" s="35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f t="shared" ref="M85:M148" si="26">J85+K85+L85</f>
        <v>0</v>
      </c>
      <c r="N85" s="34">
        <v>0</v>
      </c>
      <c r="O85" s="34">
        <v>0</v>
      </c>
    </row>
    <row r="86" spans="1:15" ht="28.5" customHeight="1">
      <c r="A86" s="53"/>
      <c r="B86" s="54"/>
      <c r="C86" s="19" t="s">
        <v>207</v>
      </c>
      <c r="D86" s="53" t="s">
        <v>206</v>
      </c>
      <c r="E86" s="53"/>
      <c r="F86" s="19">
        <v>67</v>
      </c>
      <c r="G86" s="35">
        <v>5</v>
      </c>
      <c r="H86" s="35">
        <v>9</v>
      </c>
      <c r="I86" s="35">
        <v>4</v>
      </c>
      <c r="J86" s="35">
        <v>3</v>
      </c>
      <c r="K86" s="35">
        <v>3</v>
      </c>
      <c r="L86" s="35">
        <v>3</v>
      </c>
      <c r="M86" s="35">
        <f t="shared" si="26"/>
        <v>9</v>
      </c>
      <c r="N86" s="34">
        <f t="shared" ref="N86:N140" si="27">M86/I86</f>
        <v>2.25</v>
      </c>
      <c r="O86" s="34">
        <f t="shared" si="23"/>
        <v>0.8</v>
      </c>
    </row>
    <row r="87" spans="1:15" ht="27" customHeight="1">
      <c r="A87" s="53"/>
      <c r="B87" s="54"/>
      <c r="C87" s="19" t="s">
        <v>205</v>
      </c>
      <c r="D87" s="53" t="s">
        <v>204</v>
      </c>
      <c r="E87" s="53"/>
      <c r="F87" s="19">
        <v>68</v>
      </c>
      <c r="G87" s="35">
        <v>5</v>
      </c>
      <c r="H87" s="35">
        <v>9</v>
      </c>
      <c r="I87" s="35">
        <v>4</v>
      </c>
      <c r="J87" s="35">
        <v>3</v>
      </c>
      <c r="K87" s="35">
        <v>3</v>
      </c>
      <c r="L87" s="35">
        <v>3</v>
      </c>
      <c r="M87" s="35">
        <f t="shared" si="26"/>
        <v>9</v>
      </c>
      <c r="N87" s="34">
        <f t="shared" si="27"/>
        <v>2.25</v>
      </c>
      <c r="O87" s="34">
        <f t="shared" si="23"/>
        <v>0.8</v>
      </c>
    </row>
    <row r="88" spans="1:15" ht="28.5" customHeight="1">
      <c r="A88" s="53"/>
      <c r="B88" s="54"/>
      <c r="C88" s="19" t="s">
        <v>203</v>
      </c>
      <c r="D88" s="53" t="s">
        <v>202</v>
      </c>
      <c r="E88" s="53"/>
      <c r="F88" s="19">
        <v>69</v>
      </c>
      <c r="G88" s="35">
        <f>G89+G90+G91+G92+G94+G95+G96</f>
        <v>0</v>
      </c>
      <c r="H88" s="35">
        <v>0</v>
      </c>
      <c r="I88" s="35">
        <f>I89+I90+I91+I92+I94+I95+I96</f>
        <v>0</v>
      </c>
      <c r="J88" s="35">
        <f t="shared" ref="J88:L88" si="28">J89+J90+J91+J92+J94+J95+J96</f>
        <v>0</v>
      </c>
      <c r="K88" s="35">
        <f t="shared" si="28"/>
        <v>0</v>
      </c>
      <c r="L88" s="35">
        <f t="shared" si="28"/>
        <v>0</v>
      </c>
      <c r="M88" s="35">
        <f t="shared" si="26"/>
        <v>0</v>
      </c>
      <c r="N88" s="34">
        <v>0</v>
      </c>
      <c r="O88" s="34">
        <v>0</v>
      </c>
    </row>
    <row r="89" spans="1:15" ht="15" customHeight="1">
      <c r="A89" s="53"/>
      <c r="B89" s="54"/>
      <c r="C89" s="54"/>
      <c r="D89" s="20" t="s">
        <v>201</v>
      </c>
      <c r="E89" s="20" t="s">
        <v>200</v>
      </c>
      <c r="F89" s="19">
        <v>70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f t="shared" si="26"/>
        <v>0</v>
      </c>
      <c r="N89" s="34">
        <v>0</v>
      </c>
      <c r="O89" s="34">
        <v>0</v>
      </c>
    </row>
    <row r="90" spans="1:15" ht="42" customHeight="1">
      <c r="A90" s="53"/>
      <c r="B90" s="54"/>
      <c r="C90" s="54"/>
      <c r="D90" s="20" t="s">
        <v>199</v>
      </c>
      <c r="E90" s="20" t="s">
        <v>198</v>
      </c>
      <c r="F90" s="19">
        <v>71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f t="shared" si="26"/>
        <v>0</v>
      </c>
      <c r="N90" s="34">
        <v>0</v>
      </c>
      <c r="O90" s="34">
        <v>0</v>
      </c>
    </row>
    <row r="91" spans="1:15" ht="27" customHeight="1">
      <c r="A91" s="53"/>
      <c r="B91" s="54"/>
      <c r="C91" s="54"/>
      <c r="D91" s="20" t="s">
        <v>197</v>
      </c>
      <c r="E91" s="20" t="s">
        <v>196</v>
      </c>
      <c r="F91" s="19">
        <v>72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f t="shared" si="26"/>
        <v>0</v>
      </c>
      <c r="N91" s="34">
        <v>0</v>
      </c>
      <c r="O91" s="34">
        <v>0</v>
      </c>
    </row>
    <row r="92" spans="1:15" ht="43.5" customHeight="1">
      <c r="A92" s="53"/>
      <c r="B92" s="54"/>
      <c r="C92" s="54"/>
      <c r="D92" s="20" t="s">
        <v>195</v>
      </c>
      <c r="E92" s="20" t="s">
        <v>194</v>
      </c>
      <c r="F92" s="19">
        <v>73</v>
      </c>
      <c r="G92" s="35">
        <f>G93</f>
        <v>0</v>
      </c>
      <c r="H92" s="35">
        <v>0</v>
      </c>
      <c r="I92" s="35">
        <f>I93</f>
        <v>0</v>
      </c>
      <c r="J92" s="35">
        <f t="shared" ref="J92:L92" si="29">J93</f>
        <v>0</v>
      </c>
      <c r="K92" s="35">
        <f t="shared" si="29"/>
        <v>0</v>
      </c>
      <c r="L92" s="35">
        <f t="shared" si="29"/>
        <v>0</v>
      </c>
      <c r="M92" s="35">
        <f t="shared" si="26"/>
        <v>0</v>
      </c>
      <c r="N92" s="34">
        <v>0</v>
      </c>
      <c r="O92" s="34">
        <v>0</v>
      </c>
    </row>
    <row r="93" spans="1:15" ht="27.75" customHeight="1">
      <c r="A93" s="53"/>
      <c r="B93" s="54"/>
      <c r="C93" s="54"/>
      <c r="D93" s="20"/>
      <c r="E93" s="20" t="s">
        <v>193</v>
      </c>
      <c r="F93" s="19">
        <v>74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f t="shared" si="26"/>
        <v>0</v>
      </c>
      <c r="N93" s="34">
        <v>0</v>
      </c>
      <c r="O93" s="34">
        <v>0</v>
      </c>
    </row>
    <row r="94" spans="1:15" ht="28.5" customHeight="1">
      <c r="A94" s="53"/>
      <c r="B94" s="54"/>
      <c r="C94" s="54"/>
      <c r="D94" s="20" t="s">
        <v>192</v>
      </c>
      <c r="E94" s="20" t="s">
        <v>191</v>
      </c>
      <c r="F94" s="19">
        <v>75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f t="shared" si="26"/>
        <v>0</v>
      </c>
      <c r="N94" s="34">
        <v>0</v>
      </c>
      <c r="O94" s="34">
        <v>0</v>
      </c>
    </row>
    <row r="95" spans="1:15" ht="71.25" customHeight="1">
      <c r="A95" s="53"/>
      <c r="B95" s="54"/>
      <c r="C95" s="54"/>
      <c r="D95" s="20" t="s">
        <v>190</v>
      </c>
      <c r="E95" s="20" t="s">
        <v>189</v>
      </c>
      <c r="F95" s="19">
        <v>76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f t="shared" si="26"/>
        <v>0</v>
      </c>
      <c r="N95" s="34">
        <v>0</v>
      </c>
      <c r="O95" s="34">
        <v>0</v>
      </c>
    </row>
    <row r="96" spans="1:15" ht="30" customHeight="1">
      <c r="A96" s="53"/>
      <c r="B96" s="54"/>
      <c r="C96" s="54"/>
      <c r="D96" s="20" t="s">
        <v>188</v>
      </c>
      <c r="E96" s="20" t="s">
        <v>187</v>
      </c>
      <c r="F96" s="19">
        <v>77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f t="shared" si="26"/>
        <v>0</v>
      </c>
      <c r="N96" s="34">
        <v>0</v>
      </c>
      <c r="O96" s="34">
        <v>0</v>
      </c>
    </row>
    <row r="97" spans="1:15">
      <c r="A97" s="53"/>
      <c r="B97" s="54"/>
      <c r="C97" s="19" t="s">
        <v>186</v>
      </c>
      <c r="D97" s="53" t="s">
        <v>72</v>
      </c>
      <c r="E97" s="53"/>
      <c r="F97" s="19">
        <v>78</v>
      </c>
      <c r="G97" s="35">
        <v>714</v>
      </c>
      <c r="H97" s="35">
        <v>630</v>
      </c>
      <c r="I97" s="35">
        <v>1101</v>
      </c>
      <c r="J97" s="35">
        <v>2</v>
      </c>
      <c r="K97" s="35">
        <v>2</v>
      </c>
      <c r="L97" s="35">
        <v>2</v>
      </c>
      <c r="M97" s="35">
        <f t="shared" si="26"/>
        <v>6</v>
      </c>
      <c r="N97" s="34">
        <f t="shared" si="27"/>
        <v>5.4495912806539508E-3</v>
      </c>
      <c r="O97" s="34">
        <f t="shared" ref="O97:O98" si="30">I97/G97</f>
        <v>1.5420168067226891</v>
      </c>
    </row>
    <row r="98" spans="1:15" ht="56.25" customHeight="1">
      <c r="A98" s="53"/>
      <c r="B98" s="54"/>
      <c r="C98" s="54" t="s">
        <v>185</v>
      </c>
      <c r="D98" s="54"/>
      <c r="E98" s="54"/>
      <c r="F98" s="19">
        <v>79</v>
      </c>
      <c r="G98" s="35">
        <f>G99+G100+G101+G102+G103+G104</f>
        <v>228</v>
      </c>
      <c r="H98" s="35">
        <v>18</v>
      </c>
      <c r="I98" s="35">
        <f>I99+I100+I101+I102+I103+I104</f>
        <v>20</v>
      </c>
      <c r="J98" s="35">
        <f t="shared" ref="J98:L98" si="31">J99+J100+J101+J102+J103+J104</f>
        <v>4</v>
      </c>
      <c r="K98" s="35">
        <f t="shared" si="31"/>
        <v>4</v>
      </c>
      <c r="L98" s="35">
        <f t="shared" si="31"/>
        <v>4</v>
      </c>
      <c r="M98" s="35">
        <f t="shared" si="26"/>
        <v>12</v>
      </c>
      <c r="N98" s="34">
        <f t="shared" si="27"/>
        <v>0.6</v>
      </c>
      <c r="O98" s="34">
        <f t="shared" si="30"/>
        <v>8.771929824561403E-2</v>
      </c>
    </row>
    <row r="99" spans="1:15" ht="28.5" customHeight="1">
      <c r="A99" s="53"/>
      <c r="B99" s="54"/>
      <c r="C99" s="19" t="s">
        <v>10</v>
      </c>
      <c r="D99" s="53" t="s">
        <v>184</v>
      </c>
      <c r="E99" s="53"/>
      <c r="F99" s="19">
        <v>80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f t="shared" si="26"/>
        <v>0</v>
      </c>
      <c r="N99" s="34">
        <v>0</v>
      </c>
      <c r="O99" s="34">
        <v>0</v>
      </c>
    </row>
    <row r="100" spans="1:15" ht="42.75" customHeight="1">
      <c r="A100" s="53"/>
      <c r="B100" s="54"/>
      <c r="C100" s="19" t="s">
        <v>12</v>
      </c>
      <c r="D100" s="53" t="s">
        <v>183</v>
      </c>
      <c r="E100" s="53"/>
      <c r="F100" s="19">
        <v>81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f t="shared" si="26"/>
        <v>0</v>
      </c>
      <c r="N100" s="34">
        <v>0</v>
      </c>
      <c r="O100" s="34">
        <v>0</v>
      </c>
    </row>
    <row r="101" spans="1:15">
      <c r="A101" s="53"/>
      <c r="B101" s="54"/>
      <c r="C101" s="19" t="s">
        <v>59</v>
      </c>
      <c r="D101" s="53" t="s">
        <v>182</v>
      </c>
      <c r="E101" s="53"/>
      <c r="F101" s="19">
        <v>82</v>
      </c>
      <c r="G101" s="35">
        <v>0</v>
      </c>
      <c r="H101" s="35">
        <v>0</v>
      </c>
      <c r="I101" s="35">
        <v>0</v>
      </c>
      <c r="J101" s="35">
        <v>1</v>
      </c>
      <c r="K101" s="35">
        <v>1</v>
      </c>
      <c r="L101" s="35">
        <v>1</v>
      </c>
      <c r="M101" s="35">
        <f t="shared" si="26"/>
        <v>3</v>
      </c>
      <c r="N101" s="34">
        <v>0</v>
      </c>
      <c r="O101" s="34">
        <v>0</v>
      </c>
    </row>
    <row r="102" spans="1:15">
      <c r="A102" s="53"/>
      <c r="B102" s="54"/>
      <c r="C102" s="19" t="s">
        <v>69</v>
      </c>
      <c r="D102" s="53" t="s">
        <v>181</v>
      </c>
      <c r="E102" s="53"/>
      <c r="F102" s="19">
        <v>83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f t="shared" si="26"/>
        <v>0</v>
      </c>
      <c r="N102" s="34">
        <v>0</v>
      </c>
      <c r="O102" s="34">
        <v>0</v>
      </c>
    </row>
    <row r="103" spans="1:15">
      <c r="A103" s="53"/>
      <c r="B103" s="54"/>
      <c r="C103" s="19" t="s">
        <v>71</v>
      </c>
      <c r="D103" s="53" t="s">
        <v>180</v>
      </c>
      <c r="E103" s="53"/>
      <c r="F103" s="19">
        <v>84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f t="shared" si="26"/>
        <v>0</v>
      </c>
      <c r="N103" s="34">
        <v>0</v>
      </c>
      <c r="O103" s="34">
        <v>0</v>
      </c>
    </row>
    <row r="104" spans="1:15" ht="17.25" customHeight="1">
      <c r="A104" s="53"/>
      <c r="B104" s="54"/>
      <c r="C104" s="19" t="s">
        <v>144</v>
      </c>
      <c r="D104" s="53" t="s">
        <v>179</v>
      </c>
      <c r="E104" s="53"/>
      <c r="F104" s="19">
        <v>85</v>
      </c>
      <c r="G104" s="35">
        <v>228</v>
      </c>
      <c r="H104" s="35">
        <v>18</v>
      </c>
      <c r="I104" s="35">
        <v>20</v>
      </c>
      <c r="J104" s="35">
        <v>3</v>
      </c>
      <c r="K104" s="35">
        <v>3</v>
      </c>
      <c r="L104" s="35">
        <v>3</v>
      </c>
      <c r="M104" s="35">
        <f t="shared" si="26"/>
        <v>9</v>
      </c>
      <c r="N104" s="34">
        <f t="shared" si="27"/>
        <v>0.45</v>
      </c>
      <c r="O104" s="34">
        <f t="shared" ref="O104:O108" si="32">I104/G104</f>
        <v>8.771929824561403E-2</v>
      </c>
    </row>
    <row r="105" spans="1:15" ht="28.5" customHeight="1">
      <c r="A105" s="53"/>
      <c r="B105" s="54"/>
      <c r="C105" s="54" t="s">
        <v>178</v>
      </c>
      <c r="D105" s="54"/>
      <c r="E105" s="54"/>
      <c r="F105" s="19">
        <v>86</v>
      </c>
      <c r="G105" s="35">
        <f>G106+G119+G123+G132</f>
        <v>1885</v>
      </c>
      <c r="H105" s="35">
        <v>1752</v>
      </c>
      <c r="I105" s="35">
        <f>I106+I119+I123+I132</f>
        <v>1918</v>
      </c>
      <c r="J105" s="35">
        <f t="shared" ref="J105:L105" si="33">J106+J119+J123+J132</f>
        <v>240</v>
      </c>
      <c r="K105" s="35">
        <f t="shared" si="33"/>
        <v>240</v>
      </c>
      <c r="L105" s="35">
        <f t="shared" si="33"/>
        <v>240</v>
      </c>
      <c r="M105" s="35">
        <f t="shared" si="26"/>
        <v>720</v>
      </c>
      <c r="N105" s="34">
        <f t="shared" si="27"/>
        <v>0.37539103232533888</v>
      </c>
      <c r="O105" s="34">
        <f t="shared" si="32"/>
        <v>1.0175066312997347</v>
      </c>
    </row>
    <row r="106" spans="1:15" ht="30" customHeight="1">
      <c r="A106" s="53"/>
      <c r="B106" s="54"/>
      <c r="C106" s="19" t="s">
        <v>25</v>
      </c>
      <c r="D106" s="53" t="s">
        <v>177</v>
      </c>
      <c r="E106" s="53"/>
      <c r="F106" s="19">
        <v>87</v>
      </c>
      <c r="G106" s="35">
        <f>G107+G111</f>
        <v>1765</v>
      </c>
      <c r="H106" s="35">
        <v>1647</v>
      </c>
      <c r="I106" s="35">
        <f>I107+I111</f>
        <v>1800</v>
      </c>
      <c r="J106" s="35">
        <f t="shared" ref="J106:L106" si="34">J107+J111</f>
        <v>221</v>
      </c>
      <c r="K106" s="35">
        <f t="shared" si="34"/>
        <v>221</v>
      </c>
      <c r="L106" s="35">
        <f t="shared" si="34"/>
        <v>221</v>
      </c>
      <c r="M106" s="35">
        <f t="shared" si="26"/>
        <v>663</v>
      </c>
      <c r="N106" s="34">
        <f t="shared" si="27"/>
        <v>0.36833333333333335</v>
      </c>
      <c r="O106" s="34">
        <f t="shared" si="32"/>
        <v>1.0198300283286119</v>
      </c>
    </row>
    <row r="107" spans="1:15" ht="28.5">
      <c r="A107" s="53"/>
      <c r="B107" s="54"/>
      <c r="C107" s="19" t="s">
        <v>27</v>
      </c>
      <c r="D107" s="53" t="s">
        <v>176</v>
      </c>
      <c r="E107" s="53"/>
      <c r="F107" s="19">
        <v>88</v>
      </c>
      <c r="G107" s="35">
        <f>G108+G109+G110</f>
        <v>1639</v>
      </c>
      <c r="H107" s="35">
        <v>1530</v>
      </c>
      <c r="I107" s="35">
        <f>I108+I109+I110</f>
        <v>1682</v>
      </c>
      <c r="J107" s="35">
        <f t="shared" ref="J107:L107" si="35">J108+J109+J110</f>
        <v>203</v>
      </c>
      <c r="K107" s="35">
        <f t="shared" si="35"/>
        <v>203</v>
      </c>
      <c r="L107" s="35">
        <f t="shared" si="35"/>
        <v>203</v>
      </c>
      <c r="M107" s="35">
        <f t="shared" si="26"/>
        <v>609</v>
      </c>
      <c r="N107" s="34">
        <f t="shared" si="27"/>
        <v>0.36206896551724138</v>
      </c>
      <c r="O107" s="34">
        <f t="shared" si="32"/>
        <v>1.0262355094569859</v>
      </c>
    </row>
    <row r="108" spans="1:15">
      <c r="A108" s="53"/>
      <c r="B108" s="54"/>
      <c r="C108" s="54"/>
      <c r="D108" s="53" t="s">
        <v>175</v>
      </c>
      <c r="E108" s="53"/>
      <c r="F108" s="19">
        <v>89</v>
      </c>
      <c r="G108" s="35">
        <v>1633</v>
      </c>
      <c r="H108" s="35">
        <v>1530</v>
      </c>
      <c r="I108" s="35">
        <v>1682</v>
      </c>
      <c r="J108" s="35">
        <v>203</v>
      </c>
      <c r="K108" s="35">
        <v>203</v>
      </c>
      <c r="L108" s="35">
        <v>203</v>
      </c>
      <c r="M108" s="35">
        <f t="shared" si="26"/>
        <v>609</v>
      </c>
      <c r="N108" s="34">
        <f t="shared" si="27"/>
        <v>0.36206896551724138</v>
      </c>
      <c r="O108" s="34">
        <f t="shared" si="32"/>
        <v>1.0300061236987139</v>
      </c>
    </row>
    <row r="109" spans="1:15" ht="42.75" customHeight="1">
      <c r="A109" s="53"/>
      <c r="B109" s="54"/>
      <c r="C109" s="54"/>
      <c r="D109" s="53" t="s">
        <v>174</v>
      </c>
      <c r="E109" s="53"/>
      <c r="F109" s="19">
        <v>90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f t="shared" si="26"/>
        <v>0</v>
      </c>
      <c r="N109" s="34">
        <v>0</v>
      </c>
      <c r="O109" s="34">
        <v>0</v>
      </c>
    </row>
    <row r="110" spans="1:15" ht="15" customHeight="1">
      <c r="A110" s="53"/>
      <c r="B110" s="54"/>
      <c r="C110" s="54"/>
      <c r="D110" s="53" t="s">
        <v>173</v>
      </c>
      <c r="E110" s="53"/>
      <c r="F110" s="19">
        <v>91</v>
      </c>
      <c r="G110" s="35">
        <v>6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f t="shared" si="26"/>
        <v>0</v>
      </c>
      <c r="N110" s="34">
        <v>0</v>
      </c>
      <c r="O110" s="34">
        <v>0</v>
      </c>
    </row>
    <row r="111" spans="1:15" ht="28.5">
      <c r="A111" s="53"/>
      <c r="B111" s="54"/>
      <c r="C111" s="19" t="s">
        <v>29</v>
      </c>
      <c r="D111" s="53" t="s">
        <v>172</v>
      </c>
      <c r="E111" s="53"/>
      <c r="F111" s="19">
        <v>92</v>
      </c>
      <c r="G111" s="35">
        <f>G112+G115+G116+G117+G118</f>
        <v>126</v>
      </c>
      <c r="H111" s="35">
        <v>117</v>
      </c>
      <c r="I111" s="35">
        <f>I112+I115+I116+I117+I118</f>
        <v>118</v>
      </c>
      <c r="J111" s="35">
        <f t="shared" ref="J111:L111" si="36">J112+J115+J116+J117+J118</f>
        <v>18</v>
      </c>
      <c r="K111" s="35">
        <f t="shared" si="36"/>
        <v>18</v>
      </c>
      <c r="L111" s="35">
        <f t="shared" si="36"/>
        <v>18</v>
      </c>
      <c r="M111" s="35">
        <f t="shared" si="26"/>
        <v>54</v>
      </c>
      <c r="N111" s="34">
        <f t="shared" si="27"/>
        <v>0.4576271186440678</v>
      </c>
      <c r="O111" s="34">
        <f t="shared" ref="O111" si="37">I111/G111</f>
        <v>0.93650793650793651</v>
      </c>
    </row>
    <row r="112" spans="1:15" ht="70.5" customHeight="1">
      <c r="A112" s="53"/>
      <c r="B112" s="54"/>
      <c r="C112" s="54"/>
      <c r="D112" s="53" t="s">
        <v>171</v>
      </c>
      <c r="E112" s="53"/>
      <c r="F112" s="19">
        <v>93</v>
      </c>
      <c r="G112" s="35">
        <f>G113+G114</f>
        <v>0</v>
      </c>
      <c r="H112" s="35">
        <v>0</v>
      </c>
      <c r="I112" s="35">
        <f>I113+I114</f>
        <v>0</v>
      </c>
      <c r="J112" s="35">
        <f t="shared" ref="J112:L112" si="38">J113+J114</f>
        <v>0</v>
      </c>
      <c r="K112" s="35">
        <f t="shared" si="38"/>
        <v>0</v>
      </c>
      <c r="L112" s="35">
        <f t="shared" si="38"/>
        <v>0</v>
      </c>
      <c r="M112" s="35">
        <f t="shared" si="26"/>
        <v>0</v>
      </c>
      <c r="N112" s="34">
        <v>0</v>
      </c>
      <c r="O112" s="34">
        <v>0</v>
      </c>
    </row>
    <row r="113" spans="1:15" ht="42.75" customHeight="1">
      <c r="A113" s="53"/>
      <c r="B113" s="54"/>
      <c r="C113" s="54"/>
      <c r="D113" s="20"/>
      <c r="E113" s="20" t="s">
        <v>170</v>
      </c>
      <c r="F113" s="19" t="s">
        <v>169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f t="shared" si="26"/>
        <v>0</v>
      </c>
      <c r="N113" s="34">
        <v>0</v>
      </c>
      <c r="O113" s="34">
        <v>0</v>
      </c>
    </row>
    <row r="114" spans="1:15" ht="57" customHeight="1">
      <c r="A114" s="53"/>
      <c r="B114" s="54"/>
      <c r="C114" s="54"/>
      <c r="D114" s="20"/>
      <c r="E114" s="20" t="s">
        <v>168</v>
      </c>
      <c r="F114" s="19" t="s">
        <v>167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f t="shared" si="26"/>
        <v>0</v>
      </c>
      <c r="N114" s="34">
        <v>0</v>
      </c>
      <c r="O114" s="34">
        <v>0</v>
      </c>
    </row>
    <row r="115" spans="1:15">
      <c r="A115" s="53"/>
      <c r="B115" s="54"/>
      <c r="C115" s="54"/>
      <c r="D115" s="53" t="s">
        <v>166</v>
      </c>
      <c r="E115" s="53"/>
      <c r="F115" s="19">
        <v>96</v>
      </c>
      <c r="G115" s="35">
        <v>126</v>
      </c>
      <c r="H115" s="35">
        <v>117</v>
      </c>
      <c r="I115" s="35">
        <v>118</v>
      </c>
      <c r="J115" s="35">
        <v>18</v>
      </c>
      <c r="K115" s="35">
        <v>18</v>
      </c>
      <c r="L115" s="35">
        <v>18</v>
      </c>
      <c r="M115" s="35">
        <f t="shared" si="26"/>
        <v>54</v>
      </c>
      <c r="N115" s="34">
        <f t="shared" si="27"/>
        <v>0.4576271186440678</v>
      </c>
      <c r="O115" s="34">
        <f t="shared" ref="O115" si="39">I115/G115</f>
        <v>0.93650793650793651</v>
      </c>
    </row>
    <row r="116" spans="1:15">
      <c r="A116" s="53"/>
      <c r="B116" s="54"/>
      <c r="C116" s="54"/>
      <c r="D116" s="53" t="s">
        <v>165</v>
      </c>
      <c r="E116" s="53"/>
      <c r="F116" s="19">
        <v>97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f t="shared" si="26"/>
        <v>0</v>
      </c>
      <c r="N116" s="34">
        <v>0</v>
      </c>
      <c r="O116" s="34">
        <v>0</v>
      </c>
    </row>
    <row r="117" spans="1:15">
      <c r="A117" s="53"/>
      <c r="B117" s="54"/>
      <c r="C117" s="54"/>
      <c r="D117" s="53" t="s">
        <v>164</v>
      </c>
      <c r="E117" s="53"/>
      <c r="F117" s="19">
        <v>98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f t="shared" si="26"/>
        <v>0</v>
      </c>
      <c r="N117" s="34">
        <v>0</v>
      </c>
      <c r="O117" s="34">
        <v>0</v>
      </c>
    </row>
    <row r="118" spans="1:15" ht="15" customHeight="1">
      <c r="A118" s="53"/>
      <c r="B118" s="54"/>
      <c r="C118" s="54"/>
      <c r="D118" s="53" t="s">
        <v>163</v>
      </c>
      <c r="E118" s="53"/>
      <c r="F118" s="19">
        <v>99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f t="shared" si="26"/>
        <v>0</v>
      </c>
      <c r="N118" s="34">
        <v>0</v>
      </c>
      <c r="O118" s="34">
        <v>0</v>
      </c>
    </row>
    <row r="119" spans="1:15" ht="28.5">
      <c r="A119" s="53"/>
      <c r="B119" s="54"/>
      <c r="C119" s="19" t="s">
        <v>31</v>
      </c>
      <c r="D119" s="53" t="s">
        <v>162</v>
      </c>
      <c r="E119" s="53"/>
      <c r="F119" s="19">
        <v>100</v>
      </c>
      <c r="G119" s="35">
        <f>G120+G121+G122</f>
        <v>0</v>
      </c>
      <c r="H119" s="35">
        <v>0</v>
      </c>
      <c r="I119" s="35">
        <f>I120+I121+I122</f>
        <v>0</v>
      </c>
      <c r="J119" s="35">
        <f t="shared" ref="J119:L119" si="40">J120+J121+J122</f>
        <v>0</v>
      </c>
      <c r="K119" s="35">
        <f t="shared" si="40"/>
        <v>0</v>
      </c>
      <c r="L119" s="35">
        <f t="shared" si="40"/>
        <v>0</v>
      </c>
      <c r="M119" s="35">
        <f t="shared" si="26"/>
        <v>0</v>
      </c>
      <c r="N119" s="34">
        <v>0</v>
      </c>
      <c r="O119" s="34">
        <v>0</v>
      </c>
    </row>
    <row r="120" spans="1:15" ht="42.75" customHeight="1">
      <c r="A120" s="53"/>
      <c r="B120" s="54"/>
      <c r="C120" s="54"/>
      <c r="D120" s="53" t="s">
        <v>161</v>
      </c>
      <c r="E120" s="53"/>
      <c r="F120" s="19">
        <v>101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f t="shared" si="26"/>
        <v>0</v>
      </c>
      <c r="N120" s="34">
        <v>0</v>
      </c>
      <c r="O120" s="34">
        <v>0</v>
      </c>
    </row>
    <row r="121" spans="1:15">
      <c r="A121" s="53"/>
      <c r="B121" s="54"/>
      <c r="C121" s="54"/>
      <c r="D121" s="53" t="s">
        <v>160</v>
      </c>
      <c r="E121" s="53"/>
      <c r="F121" s="19">
        <v>102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f t="shared" si="26"/>
        <v>0</v>
      </c>
      <c r="N121" s="34">
        <v>0</v>
      </c>
      <c r="O121" s="34">
        <v>0</v>
      </c>
    </row>
    <row r="122" spans="1:15" ht="57.75" customHeight="1">
      <c r="A122" s="53"/>
      <c r="B122" s="54"/>
      <c r="C122" s="54"/>
      <c r="D122" s="53" t="s">
        <v>159</v>
      </c>
      <c r="E122" s="53"/>
      <c r="F122" s="19">
        <v>103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f t="shared" si="26"/>
        <v>0</v>
      </c>
      <c r="N122" s="34">
        <v>0</v>
      </c>
      <c r="O122" s="34">
        <v>0</v>
      </c>
    </row>
    <row r="123" spans="1:15" ht="72" customHeight="1">
      <c r="A123" s="53"/>
      <c r="B123" s="54"/>
      <c r="C123" s="19" t="s">
        <v>34</v>
      </c>
      <c r="D123" s="53" t="s">
        <v>158</v>
      </c>
      <c r="E123" s="53"/>
      <c r="F123" s="19">
        <v>104</v>
      </c>
      <c r="G123" s="35">
        <f>G124+G127+G130+G131</f>
        <v>48</v>
      </c>
      <c r="H123" s="35">
        <v>42</v>
      </c>
      <c r="I123" s="35">
        <f>I124+I127+I130+I131</f>
        <v>63</v>
      </c>
      <c r="J123" s="35">
        <f t="shared" ref="J123:L123" si="41">J124+J127+J130+J131</f>
        <v>12</v>
      </c>
      <c r="K123" s="35">
        <f t="shared" si="41"/>
        <v>12</v>
      </c>
      <c r="L123" s="35">
        <f t="shared" si="41"/>
        <v>12</v>
      </c>
      <c r="M123" s="35">
        <f t="shared" si="26"/>
        <v>36</v>
      </c>
      <c r="N123" s="34">
        <f t="shared" si="27"/>
        <v>0.5714285714285714</v>
      </c>
      <c r="O123" s="34">
        <f t="shared" ref="O123" si="42">I123/G123</f>
        <v>1.3125</v>
      </c>
    </row>
    <row r="124" spans="1:15">
      <c r="A124" s="53"/>
      <c r="B124" s="54"/>
      <c r="C124" s="54"/>
      <c r="D124" s="53" t="s">
        <v>157</v>
      </c>
      <c r="E124" s="53"/>
      <c r="F124" s="19">
        <v>105</v>
      </c>
      <c r="G124" s="35">
        <f>G125+G126</f>
        <v>0</v>
      </c>
      <c r="H124" s="35">
        <v>0</v>
      </c>
      <c r="I124" s="35">
        <f>I125+I126</f>
        <v>0</v>
      </c>
      <c r="J124" s="35">
        <f t="shared" ref="J124:L124" si="43">J125+J126</f>
        <v>0</v>
      </c>
      <c r="K124" s="35">
        <f t="shared" si="43"/>
        <v>0</v>
      </c>
      <c r="L124" s="35">
        <f t="shared" si="43"/>
        <v>0</v>
      </c>
      <c r="M124" s="35">
        <f t="shared" si="26"/>
        <v>0</v>
      </c>
      <c r="N124" s="34">
        <v>0</v>
      </c>
      <c r="O124" s="34">
        <v>0</v>
      </c>
    </row>
    <row r="125" spans="1:15">
      <c r="A125" s="53"/>
      <c r="B125" s="54"/>
      <c r="C125" s="54"/>
      <c r="D125" s="20"/>
      <c r="E125" s="20" t="s">
        <v>155</v>
      </c>
      <c r="F125" s="19">
        <v>106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f t="shared" si="26"/>
        <v>0</v>
      </c>
      <c r="N125" s="34">
        <v>0</v>
      </c>
      <c r="O125" s="34">
        <v>0</v>
      </c>
    </row>
    <row r="126" spans="1:15" ht="15.75" customHeight="1">
      <c r="A126" s="53"/>
      <c r="B126" s="54"/>
      <c r="C126" s="54"/>
      <c r="D126" s="20"/>
      <c r="E126" s="20" t="s">
        <v>154</v>
      </c>
      <c r="F126" s="19">
        <v>107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f t="shared" si="26"/>
        <v>0</v>
      </c>
      <c r="N126" s="34">
        <v>0</v>
      </c>
      <c r="O126" s="34">
        <v>0</v>
      </c>
    </row>
    <row r="127" spans="1:15" ht="44.25" customHeight="1">
      <c r="A127" s="53"/>
      <c r="B127" s="54"/>
      <c r="C127" s="54"/>
      <c r="D127" s="53" t="s">
        <v>156</v>
      </c>
      <c r="E127" s="53"/>
      <c r="F127" s="19">
        <v>108</v>
      </c>
      <c r="G127" s="35">
        <f>G128+G129</f>
        <v>36</v>
      </c>
      <c r="H127" s="35">
        <v>36</v>
      </c>
      <c r="I127" s="35">
        <f>I128+I129</f>
        <v>51</v>
      </c>
      <c r="J127" s="35">
        <f t="shared" ref="J127:L127" si="44">J128+J129</f>
        <v>9</v>
      </c>
      <c r="K127" s="35">
        <f t="shared" si="44"/>
        <v>9</v>
      </c>
      <c r="L127" s="35">
        <f t="shared" si="44"/>
        <v>9</v>
      </c>
      <c r="M127" s="35">
        <f t="shared" si="26"/>
        <v>27</v>
      </c>
      <c r="N127" s="34">
        <f t="shared" si="27"/>
        <v>0.52941176470588236</v>
      </c>
      <c r="O127" s="34">
        <f t="shared" ref="O127:O136" si="45">I127/G127</f>
        <v>1.4166666666666667</v>
      </c>
    </row>
    <row r="128" spans="1:15">
      <c r="A128" s="53"/>
      <c r="B128" s="54"/>
      <c r="C128" s="54"/>
      <c r="D128" s="20"/>
      <c r="E128" s="20" t="s">
        <v>155</v>
      </c>
      <c r="F128" s="19">
        <v>109</v>
      </c>
      <c r="G128" s="35">
        <v>36</v>
      </c>
      <c r="H128" s="35">
        <v>36</v>
      </c>
      <c r="I128" s="35">
        <v>51</v>
      </c>
      <c r="J128" s="35">
        <v>9</v>
      </c>
      <c r="K128" s="35">
        <v>9</v>
      </c>
      <c r="L128" s="35">
        <v>9</v>
      </c>
      <c r="M128" s="35">
        <f t="shared" si="26"/>
        <v>27</v>
      </c>
      <c r="N128" s="34">
        <f t="shared" si="27"/>
        <v>0.52941176470588236</v>
      </c>
      <c r="O128" s="34">
        <f t="shared" si="45"/>
        <v>1.4166666666666667</v>
      </c>
    </row>
    <row r="129" spans="1:15" ht="15.75" customHeight="1">
      <c r="A129" s="53"/>
      <c r="B129" s="54"/>
      <c r="C129" s="54"/>
      <c r="D129" s="20"/>
      <c r="E129" s="20" t="s">
        <v>154</v>
      </c>
      <c r="F129" s="19">
        <v>110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f t="shared" si="26"/>
        <v>0</v>
      </c>
      <c r="N129" s="34">
        <v>0</v>
      </c>
      <c r="O129" s="34">
        <v>0</v>
      </c>
    </row>
    <row r="130" spans="1:15">
      <c r="A130" s="53"/>
      <c r="B130" s="54"/>
      <c r="C130" s="54"/>
      <c r="D130" s="53" t="s">
        <v>153</v>
      </c>
      <c r="E130" s="53"/>
      <c r="F130" s="19">
        <v>111</v>
      </c>
      <c r="G130" s="35">
        <v>12</v>
      </c>
      <c r="H130" s="35">
        <v>6</v>
      </c>
      <c r="I130" s="35">
        <v>12</v>
      </c>
      <c r="J130" s="35">
        <v>3</v>
      </c>
      <c r="K130" s="35">
        <v>3</v>
      </c>
      <c r="L130" s="35">
        <v>3</v>
      </c>
      <c r="M130" s="35">
        <f t="shared" si="26"/>
        <v>9</v>
      </c>
      <c r="N130" s="34">
        <f t="shared" si="27"/>
        <v>0.75</v>
      </c>
      <c r="O130" s="34">
        <f t="shared" si="45"/>
        <v>1</v>
      </c>
    </row>
    <row r="131" spans="1:15" ht="29.25" customHeight="1">
      <c r="A131" s="53"/>
      <c r="B131" s="54"/>
      <c r="C131" s="54"/>
      <c r="D131" s="53" t="s">
        <v>152</v>
      </c>
      <c r="E131" s="53"/>
      <c r="F131" s="19">
        <v>112</v>
      </c>
      <c r="G131" s="35"/>
      <c r="H131" s="35">
        <v>0</v>
      </c>
      <c r="I131" s="35"/>
      <c r="J131" s="35"/>
      <c r="K131" s="35"/>
      <c r="L131" s="35"/>
      <c r="M131" s="35">
        <f t="shared" si="26"/>
        <v>0</v>
      </c>
      <c r="N131" s="34">
        <v>0</v>
      </c>
      <c r="O131" s="34">
        <v>0</v>
      </c>
    </row>
    <row r="132" spans="1:15" ht="28.5">
      <c r="A132" s="53"/>
      <c r="B132" s="54"/>
      <c r="C132" s="19" t="s">
        <v>36</v>
      </c>
      <c r="D132" s="53" t="s">
        <v>37</v>
      </c>
      <c r="E132" s="53"/>
      <c r="F132" s="19">
        <v>113</v>
      </c>
      <c r="G132" s="35">
        <v>72</v>
      </c>
      <c r="H132" s="35">
        <v>63</v>
      </c>
      <c r="I132" s="35">
        <v>55</v>
      </c>
      <c r="J132" s="35">
        <v>7</v>
      </c>
      <c r="K132" s="35">
        <v>7</v>
      </c>
      <c r="L132" s="35">
        <v>7</v>
      </c>
      <c r="M132" s="35">
        <f t="shared" si="26"/>
        <v>21</v>
      </c>
      <c r="N132" s="34">
        <f t="shared" si="27"/>
        <v>0.38181818181818183</v>
      </c>
      <c r="O132" s="34">
        <f t="shared" si="45"/>
        <v>0.76388888888888884</v>
      </c>
    </row>
    <row r="133" spans="1:15" ht="43.5" customHeight="1">
      <c r="A133" s="53"/>
      <c r="B133" s="54"/>
      <c r="C133" s="54" t="s">
        <v>151</v>
      </c>
      <c r="D133" s="54"/>
      <c r="E133" s="54"/>
      <c r="F133" s="19">
        <v>114</v>
      </c>
      <c r="G133" s="35">
        <f>G134+G137+G138+G139+G140+G141</f>
        <v>118</v>
      </c>
      <c r="H133" s="35">
        <v>171</v>
      </c>
      <c r="I133" s="35">
        <f>I134+I137+I138+I139+I140+I141</f>
        <v>114</v>
      </c>
      <c r="J133" s="35">
        <f t="shared" ref="J133:L133" si="46">J134+J137+J138+J139+J140+J141</f>
        <v>16</v>
      </c>
      <c r="K133" s="35">
        <f t="shared" si="46"/>
        <v>16</v>
      </c>
      <c r="L133" s="35">
        <f t="shared" si="46"/>
        <v>16</v>
      </c>
      <c r="M133" s="35">
        <f t="shared" si="26"/>
        <v>48</v>
      </c>
      <c r="N133" s="34">
        <f t="shared" si="27"/>
        <v>0.42105263157894735</v>
      </c>
      <c r="O133" s="34">
        <f t="shared" si="45"/>
        <v>0.96610169491525422</v>
      </c>
    </row>
    <row r="134" spans="1:15" ht="29.25" customHeight="1">
      <c r="A134" s="53"/>
      <c r="B134" s="54"/>
      <c r="C134" s="19" t="s">
        <v>10</v>
      </c>
      <c r="D134" s="53" t="s">
        <v>150</v>
      </c>
      <c r="E134" s="53"/>
      <c r="F134" s="19">
        <v>115</v>
      </c>
      <c r="G134" s="35">
        <f>G135+G136</f>
        <v>0</v>
      </c>
      <c r="H134" s="35">
        <v>0</v>
      </c>
      <c r="I134" s="35">
        <f>I135+I136</f>
        <v>0</v>
      </c>
      <c r="J134" s="35">
        <v>0</v>
      </c>
      <c r="K134" s="35">
        <v>0</v>
      </c>
      <c r="L134" s="35">
        <v>0</v>
      </c>
      <c r="M134" s="35">
        <v>0</v>
      </c>
      <c r="N134" s="34">
        <v>0</v>
      </c>
      <c r="O134" s="34" t="e">
        <f t="shared" si="45"/>
        <v>#DIV/0!</v>
      </c>
    </row>
    <row r="135" spans="1:15">
      <c r="A135" s="53"/>
      <c r="B135" s="54"/>
      <c r="C135" s="54"/>
      <c r="D135" s="53" t="s">
        <v>149</v>
      </c>
      <c r="E135" s="53"/>
      <c r="F135" s="19">
        <v>116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f t="shared" si="26"/>
        <v>0</v>
      </c>
      <c r="N135" s="34">
        <v>0</v>
      </c>
      <c r="O135" s="34">
        <v>0</v>
      </c>
    </row>
    <row r="136" spans="1:15">
      <c r="A136" s="53"/>
      <c r="B136" s="54"/>
      <c r="C136" s="54"/>
      <c r="D136" s="53" t="s">
        <v>148</v>
      </c>
      <c r="E136" s="53"/>
      <c r="F136" s="19">
        <v>117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f t="shared" si="26"/>
        <v>0</v>
      </c>
      <c r="N136" s="34">
        <v>0</v>
      </c>
      <c r="O136" s="34" t="e">
        <f t="shared" si="45"/>
        <v>#DIV/0!</v>
      </c>
    </row>
    <row r="137" spans="1:15" ht="27.75" customHeight="1">
      <c r="A137" s="53"/>
      <c r="B137" s="54"/>
      <c r="C137" s="19" t="s">
        <v>12</v>
      </c>
      <c r="D137" s="53" t="s">
        <v>147</v>
      </c>
      <c r="E137" s="53"/>
      <c r="F137" s="19">
        <v>118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f t="shared" si="26"/>
        <v>0</v>
      </c>
      <c r="N137" s="34">
        <v>0</v>
      </c>
      <c r="O137" s="34">
        <v>0</v>
      </c>
    </row>
    <row r="138" spans="1:15" ht="30" customHeight="1">
      <c r="A138" s="53"/>
      <c r="B138" s="54"/>
      <c r="C138" s="19" t="s">
        <v>59</v>
      </c>
      <c r="D138" s="53" t="s">
        <v>146</v>
      </c>
      <c r="E138" s="53"/>
      <c r="F138" s="19">
        <v>119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f t="shared" si="26"/>
        <v>0</v>
      </c>
      <c r="N138" s="34">
        <v>0</v>
      </c>
      <c r="O138" s="34">
        <v>0</v>
      </c>
    </row>
    <row r="139" spans="1:15">
      <c r="A139" s="53"/>
      <c r="B139" s="54"/>
      <c r="C139" s="19" t="s">
        <v>69</v>
      </c>
      <c r="D139" s="53" t="s">
        <v>72</v>
      </c>
      <c r="E139" s="53"/>
      <c r="F139" s="19">
        <v>120</v>
      </c>
      <c r="G139" s="35">
        <v>36</v>
      </c>
      <c r="H139" s="35">
        <v>102</v>
      </c>
      <c r="I139" s="35">
        <v>29</v>
      </c>
      <c r="J139" s="35">
        <v>12</v>
      </c>
      <c r="K139" s="35">
        <v>12</v>
      </c>
      <c r="L139" s="35">
        <v>12</v>
      </c>
      <c r="M139" s="35">
        <f t="shared" si="26"/>
        <v>36</v>
      </c>
      <c r="N139" s="34">
        <f t="shared" si="27"/>
        <v>1.2413793103448276</v>
      </c>
      <c r="O139" s="34">
        <f t="shared" ref="O139:O140" si="47">I139/G139</f>
        <v>0.80555555555555558</v>
      </c>
    </row>
    <row r="140" spans="1:15" ht="29.25" customHeight="1">
      <c r="A140" s="53"/>
      <c r="B140" s="54"/>
      <c r="C140" s="19" t="s">
        <v>71</v>
      </c>
      <c r="D140" s="53" t="s">
        <v>145</v>
      </c>
      <c r="E140" s="53"/>
      <c r="F140" s="19">
        <v>121</v>
      </c>
      <c r="G140" s="35">
        <v>82</v>
      </c>
      <c r="H140" s="35">
        <v>69</v>
      </c>
      <c r="I140" s="35">
        <v>85</v>
      </c>
      <c r="J140" s="35">
        <v>4</v>
      </c>
      <c r="K140" s="35">
        <v>4</v>
      </c>
      <c r="L140" s="35">
        <v>4</v>
      </c>
      <c r="M140" s="35">
        <f t="shared" si="26"/>
        <v>12</v>
      </c>
      <c r="N140" s="34">
        <f t="shared" si="27"/>
        <v>0.14117647058823529</v>
      </c>
      <c r="O140" s="34">
        <f t="shared" si="47"/>
        <v>1.0365853658536586</v>
      </c>
    </row>
    <row r="141" spans="1:15" ht="43.5" customHeight="1">
      <c r="A141" s="53"/>
      <c r="B141" s="54"/>
      <c r="C141" s="19" t="s">
        <v>144</v>
      </c>
      <c r="D141" s="53" t="s">
        <v>143</v>
      </c>
      <c r="E141" s="53"/>
      <c r="F141" s="19">
        <v>122</v>
      </c>
      <c r="G141" s="35">
        <f>G142+G143+G144+G145+G146</f>
        <v>0</v>
      </c>
      <c r="H141" s="35">
        <v>0</v>
      </c>
      <c r="I141" s="35">
        <f>I142+I143+I144+I145+I146</f>
        <v>0</v>
      </c>
      <c r="J141" s="35">
        <f t="shared" ref="J141:L141" si="48">J142+J143+J144+J145+J146</f>
        <v>0</v>
      </c>
      <c r="K141" s="35">
        <f t="shared" si="48"/>
        <v>0</v>
      </c>
      <c r="L141" s="35">
        <f t="shared" si="48"/>
        <v>0</v>
      </c>
      <c r="M141" s="35">
        <f t="shared" si="26"/>
        <v>0</v>
      </c>
      <c r="N141" s="34">
        <v>0</v>
      </c>
      <c r="O141" s="34">
        <v>0</v>
      </c>
    </row>
    <row r="142" spans="1:15" ht="27.75" customHeight="1">
      <c r="A142" s="53"/>
      <c r="B142" s="19"/>
      <c r="C142" s="19"/>
      <c r="D142" s="20" t="s">
        <v>142</v>
      </c>
      <c r="E142" s="20" t="s">
        <v>141</v>
      </c>
      <c r="F142" s="19">
        <v>123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f t="shared" si="26"/>
        <v>0</v>
      </c>
      <c r="N142" s="34">
        <v>0</v>
      </c>
      <c r="O142" s="34">
        <v>0</v>
      </c>
    </row>
    <row r="143" spans="1:15" ht="42" customHeight="1">
      <c r="A143" s="53"/>
      <c r="B143" s="19"/>
      <c r="C143" s="54"/>
      <c r="D143" s="20" t="s">
        <v>306</v>
      </c>
      <c r="E143" s="20" t="s">
        <v>140</v>
      </c>
      <c r="F143" s="19">
        <v>124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f t="shared" si="26"/>
        <v>0</v>
      </c>
      <c r="N143" s="34">
        <v>0</v>
      </c>
      <c r="O143" s="34">
        <v>0</v>
      </c>
    </row>
    <row r="144" spans="1:15" ht="29.25" customHeight="1">
      <c r="A144" s="53"/>
      <c r="B144" s="19"/>
      <c r="C144" s="54"/>
      <c r="D144" s="20" t="s">
        <v>307</v>
      </c>
      <c r="E144" s="20" t="s">
        <v>139</v>
      </c>
      <c r="F144" s="19">
        <v>125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f t="shared" si="26"/>
        <v>0</v>
      </c>
      <c r="N144" s="34">
        <v>0</v>
      </c>
      <c r="O144" s="34">
        <v>0</v>
      </c>
    </row>
    <row r="145" spans="1:15" ht="44.25" customHeight="1">
      <c r="A145" s="53"/>
      <c r="B145" s="19"/>
      <c r="C145" s="54"/>
      <c r="D145" s="20" t="s">
        <v>138</v>
      </c>
      <c r="E145" s="20" t="s">
        <v>137</v>
      </c>
      <c r="F145" s="19">
        <v>126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f t="shared" si="26"/>
        <v>0</v>
      </c>
      <c r="N145" s="34">
        <v>0</v>
      </c>
      <c r="O145" s="34">
        <v>0</v>
      </c>
    </row>
    <row r="146" spans="1:15" ht="42.75" customHeight="1">
      <c r="A146" s="53"/>
      <c r="B146" s="19"/>
      <c r="C146" s="19"/>
      <c r="D146" s="20" t="s">
        <v>308</v>
      </c>
      <c r="E146" s="20" t="s">
        <v>136</v>
      </c>
      <c r="F146" s="19">
        <v>127</v>
      </c>
      <c r="G146" s="35">
        <f>G147+G148+G149</f>
        <v>0</v>
      </c>
      <c r="H146" s="35">
        <v>0</v>
      </c>
      <c r="I146" s="35">
        <f>I147+I148+I149</f>
        <v>0</v>
      </c>
      <c r="J146" s="35">
        <f t="shared" ref="J146:L146" si="49">J147+J148+J149</f>
        <v>0</v>
      </c>
      <c r="K146" s="35">
        <f t="shared" si="49"/>
        <v>0</v>
      </c>
      <c r="L146" s="35">
        <f t="shared" si="49"/>
        <v>0</v>
      </c>
      <c r="M146" s="35">
        <f t="shared" si="26"/>
        <v>0</v>
      </c>
      <c r="N146" s="34">
        <v>0</v>
      </c>
      <c r="O146" s="34">
        <v>0</v>
      </c>
    </row>
    <row r="147" spans="1:15">
      <c r="A147" s="53"/>
      <c r="B147" s="19"/>
      <c r="C147" s="19"/>
      <c r="D147" s="20"/>
      <c r="E147" s="20" t="s">
        <v>135</v>
      </c>
      <c r="F147" s="19">
        <v>128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f t="shared" si="26"/>
        <v>0</v>
      </c>
      <c r="N147" s="34">
        <v>0</v>
      </c>
      <c r="O147" s="34">
        <v>0</v>
      </c>
    </row>
    <row r="148" spans="1:15" ht="42.75" customHeight="1">
      <c r="A148" s="53"/>
      <c r="B148" s="19"/>
      <c r="C148" s="19"/>
      <c r="D148" s="20"/>
      <c r="E148" s="20" t="s">
        <v>134</v>
      </c>
      <c r="F148" s="19">
        <v>129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f t="shared" si="26"/>
        <v>0</v>
      </c>
      <c r="N148" s="34">
        <v>0</v>
      </c>
      <c r="O148" s="34">
        <v>0</v>
      </c>
    </row>
    <row r="149" spans="1:15" ht="17.25" customHeight="1">
      <c r="A149" s="53"/>
      <c r="B149" s="19"/>
      <c r="C149" s="19"/>
      <c r="D149" s="20"/>
      <c r="E149" s="20" t="s">
        <v>133</v>
      </c>
      <c r="F149" s="19">
        <v>130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f t="shared" ref="M149:M171" si="50">J149+K149+L149</f>
        <v>0</v>
      </c>
      <c r="N149" s="34">
        <v>0</v>
      </c>
      <c r="O149" s="34">
        <v>0</v>
      </c>
    </row>
    <row r="150" spans="1:15" ht="29.25" customHeight="1">
      <c r="A150" s="53"/>
      <c r="B150" s="19">
        <v>2</v>
      </c>
      <c r="C150" s="19"/>
      <c r="D150" s="53" t="s">
        <v>132</v>
      </c>
      <c r="E150" s="53"/>
      <c r="F150" s="19">
        <v>131</v>
      </c>
      <c r="G150" s="35">
        <f>G151+G154+G157</f>
        <v>0</v>
      </c>
      <c r="H150" s="35">
        <v>0</v>
      </c>
      <c r="I150" s="35">
        <f>I151+I154+I157</f>
        <v>2</v>
      </c>
      <c r="J150" s="35">
        <f t="shared" ref="J150:L150" si="51">J151+J154+J157</f>
        <v>0</v>
      </c>
      <c r="K150" s="35">
        <f t="shared" si="51"/>
        <v>0</v>
      </c>
      <c r="L150" s="35">
        <f t="shared" si="51"/>
        <v>0</v>
      </c>
      <c r="M150" s="35">
        <f t="shared" si="50"/>
        <v>0</v>
      </c>
      <c r="N150" s="34">
        <v>0</v>
      </c>
      <c r="O150" s="34">
        <v>0</v>
      </c>
    </row>
    <row r="151" spans="1:15" ht="27" customHeight="1">
      <c r="A151" s="53"/>
      <c r="B151" s="54"/>
      <c r="C151" s="19" t="s">
        <v>10</v>
      </c>
      <c r="D151" s="53" t="s">
        <v>131</v>
      </c>
      <c r="E151" s="53"/>
      <c r="F151" s="19">
        <v>132</v>
      </c>
      <c r="G151" s="35">
        <f>G152+G153</f>
        <v>0</v>
      </c>
      <c r="H151" s="35">
        <v>0</v>
      </c>
      <c r="I151" s="35">
        <f>I152+I153</f>
        <v>0</v>
      </c>
      <c r="J151" s="35">
        <f t="shared" ref="J151:L151" si="52">J152+J153</f>
        <v>0</v>
      </c>
      <c r="K151" s="35">
        <f t="shared" si="52"/>
        <v>0</v>
      </c>
      <c r="L151" s="35">
        <f t="shared" si="52"/>
        <v>0</v>
      </c>
      <c r="M151" s="35">
        <f t="shared" si="50"/>
        <v>0</v>
      </c>
      <c r="N151" s="34">
        <v>0</v>
      </c>
      <c r="O151" s="34">
        <v>0</v>
      </c>
    </row>
    <row r="152" spans="1:15">
      <c r="A152" s="53"/>
      <c r="B152" s="54"/>
      <c r="C152" s="19"/>
      <c r="D152" s="20" t="s">
        <v>130</v>
      </c>
      <c r="E152" s="20" t="s">
        <v>126</v>
      </c>
      <c r="F152" s="19">
        <v>133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f t="shared" si="50"/>
        <v>0</v>
      </c>
      <c r="N152" s="34">
        <v>0</v>
      </c>
      <c r="O152" s="34">
        <v>0</v>
      </c>
    </row>
    <row r="153" spans="1:15" ht="27.75" customHeight="1">
      <c r="A153" s="53"/>
      <c r="B153" s="54"/>
      <c r="C153" s="19"/>
      <c r="D153" s="20" t="s">
        <v>129</v>
      </c>
      <c r="E153" s="20" t="s">
        <v>124</v>
      </c>
      <c r="F153" s="19">
        <v>134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f t="shared" si="50"/>
        <v>0</v>
      </c>
      <c r="N153" s="34">
        <v>0</v>
      </c>
      <c r="O153" s="34">
        <v>0</v>
      </c>
    </row>
    <row r="154" spans="1:15">
      <c r="A154" s="53"/>
      <c r="B154" s="54"/>
      <c r="C154" s="19" t="s">
        <v>12</v>
      </c>
      <c r="D154" s="53" t="s">
        <v>128</v>
      </c>
      <c r="E154" s="53"/>
      <c r="F154" s="19">
        <v>135</v>
      </c>
      <c r="G154" s="35">
        <f>G155+G156</f>
        <v>0</v>
      </c>
      <c r="H154" s="35">
        <v>0</v>
      </c>
      <c r="I154" s="35">
        <f>I155+I156</f>
        <v>0</v>
      </c>
      <c r="J154" s="35">
        <f t="shared" ref="J154:L154" si="53">J155+J156</f>
        <v>0</v>
      </c>
      <c r="K154" s="35">
        <f t="shared" si="53"/>
        <v>0</v>
      </c>
      <c r="L154" s="35">
        <f t="shared" si="53"/>
        <v>0</v>
      </c>
      <c r="M154" s="35">
        <f t="shared" si="50"/>
        <v>0</v>
      </c>
      <c r="N154" s="34">
        <v>0</v>
      </c>
      <c r="O154" s="34">
        <v>0</v>
      </c>
    </row>
    <row r="155" spans="1:15" ht="27.75" customHeight="1">
      <c r="A155" s="53"/>
      <c r="B155" s="54"/>
      <c r="C155" s="19"/>
      <c r="D155" s="20" t="s">
        <v>127</v>
      </c>
      <c r="E155" s="20" t="s">
        <v>126</v>
      </c>
      <c r="F155" s="19">
        <v>136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f t="shared" si="50"/>
        <v>0</v>
      </c>
      <c r="N155" s="34">
        <v>0</v>
      </c>
      <c r="O155" s="34">
        <v>0</v>
      </c>
    </row>
    <row r="156" spans="1:15" ht="28.5" customHeight="1">
      <c r="A156" s="53"/>
      <c r="B156" s="54"/>
      <c r="C156" s="19"/>
      <c r="D156" s="20" t="s">
        <v>125</v>
      </c>
      <c r="E156" s="20" t="s">
        <v>124</v>
      </c>
      <c r="F156" s="19">
        <v>137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f t="shared" si="50"/>
        <v>0</v>
      </c>
      <c r="N156" s="34">
        <v>0</v>
      </c>
      <c r="O156" s="34">
        <v>0</v>
      </c>
    </row>
    <row r="157" spans="1:15">
      <c r="A157" s="53"/>
      <c r="B157" s="54"/>
      <c r="C157" s="19" t="s">
        <v>59</v>
      </c>
      <c r="D157" s="53" t="s">
        <v>123</v>
      </c>
      <c r="E157" s="53"/>
      <c r="F157" s="19">
        <v>138</v>
      </c>
      <c r="G157" s="35">
        <v>0</v>
      </c>
      <c r="H157" s="35">
        <v>0</v>
      </c>
      <c r="I157" s="35">
        <v>2</v>
      </c>
      <c r="J157" s="35">
        <v>0</v>
      </c>
      <c r="K157" s="35">
        <v>0</v>
      </c>
      <c r="L157" s="35">
        <v>0</v>
      </c>
      <c r="M157" s="35">
        <f t="shared" si="50"/>
        <v>0</v>
      </c>
      <c r="N157" s="34">
        <v>0</v>
      </c>
      <c r="O157" s="34">
        <v>0</v>
      </c>
    </row>
    <row r="158" spans="1:15">
      <c r="A158" s="53"/>
      <c r="B158" s="19">
        <v>3</v>
      </c>
      <c r="C158" s="19"/>
      <c r="D158" s="53" t="s">
        <v>41</v>
      </c>
      <c r="E158" s="53"/>
      <c r="F158" s="19">
        <v>139</v>
      </c>
      <c r="G158" s="35">
        <v>22</v>
      </c>
      <c r="H158" s="35">
        <v>30</v>
      </c>
      <c r="I158" s="35">
        <v>0</v>
      </c>
      <c r="J158" s="35">
        <v>0</v>
      </c>
      <c r="K158" s="35">
        <v>0</v>
      </c>
      <c r="L158" s="35">
        <v>0</v>
      </c>
      <c r="M158" s="35">
        <f t="shared" si="50"/>
        <v>0</v>
      </c>
      <c r="N158" s="34">
        <v>0</v>
      </c>
      <c r="O158" s="34">
        <f t="shared" ref="O158:O159" si="54">I158/G158</f>
        <v>0</v>
      </c>
    </row>
    <row r="159" spans="1:15" ht="28.5">
      <c r="A159" s="20" t="s">
        <v>42</v>
      </c>
      <c r="B159" s="19"/>
      <c r="C159" s="19"/>
      <c r="D159" s="53" t="s">
        <v>122</v>
      </c>
      <c r="E159" s="53"/>
      <c r="F159" s="19">
        <v>140</v>
      </c>
      <c r="G159" s="35">
        <f>G20-G48</f>
        <v>111</v>
      </c>
      <c r="H159" s="35">
        <v>122.99999999999977</v>
      </c>
      <c r="I159" s="35">
        <f>I20-I48</f>
        <v>-209</v>
      </c>
      <c r="J159" s="35">
        <f t="shared" ref="J159:L159" si="55">J20-J48</f>
        <v>17</v>
      </c>
      <c r="K159" s="35">
        <f t="shared" si="55"/>
        <v>17</v>
      </c>
      <c r="L159" s="35">
        <f t="shared" si="55"/>
        <v>17</v>
      </c>
      <c r="M159" s="35">
        <f t="shared" si="50"/>
        <v>51</v>
      </c>
      <c r="N159" s="34">
        <f t="shared" ref="N159:N174" si="56">M159/I159</f>
        <v>-0.24401913875598086</v>
      </c>
      <c r="O159" s="34">
        <f t="shared" si="54"/>
        <v>-1.882882882882883</v>
      </c>
    </row>
    <row r="160" spans="1:15" ht="18" customHeight="1">
      <c r="A160" s="20"/>
      <c r="B160" s="19"/>
      <c r="C160" s="19"/>
      <c r="D160" s="20"/>
      <c r="E160" s="20" t="s">
        <v>121</v>
      </c>
      <c r="F160" s="19">
        <v>141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f t="shared" si="50"/>
        <v>0</v>
      </c>
      <c r="N160" s="34">
        <v>0</v>
      </c>
      <c r="O160" s="34">
        <v>0</v>
      </c>
    </row>
    <row r="161" spans="1:15" ht="18.75" customHeight="1">
      <c r="A161" s="20"/>
      <c r="B161" s="19"/>
      <c r="C161" s="19"/>
      <c r="D161" s="20"/>
      <c r="E161" s="20" t="s">
        <v>120</v>
      </c>
      <c r="F161" s="19">
        <v>142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f t="shared" si="50"/>
        <v>0</v>
      </c>
      <c r="N161" s="34">
        <v>0</v>
      </c>
      <c r="O161" s="34">
        <v>0</v>
      </c>
    </row>
    <row r="162" spans="1:15" ht="16.5" customHeight="1">
      <c r="A162" s="20" t="s">
        <v>44</v>
      </c>
      <c r="B162" s="19"/>
      <c r="C162" s="19"/>
      <c r="D162" s="53" t="s">
        <v>45</v>
      </c>
      <c r="E162" s="53"/>
      <c r="F162" s="19">
        <v>143</v>
      </c>
      <c r="G162" s="35">
        <v>22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f t="shared" si="50"/>
        <v>0</v>
      </c>
      <c r="N162" s="34">
        <v>0</v>
      </c>
      <c r="O162" s="34">
        <f t="shared" ref="O162:O164" si="57">I162/G162</f>
        <v>0</v>
      </c>
    </row>
    <row r="163" spans="1:15">
      <c r="A163" s="53" t="s">
        <v>46</v>
      </c>
      <c r="B163" s="19"/>
      <c r="C163" s="19"/>
      <c r="D163" s="53" t="s">
        <v>80</v>
      </c>
      <c r="E163" s="53"/>
      <c r="F163" s="19"/>
      <c r="G163" s="35"/>
      <c r="H163" s="35"/>
      <c r="I163" s="35"/>
      <c r="J163" s="35"/>
      <c r="K163" s="35"/>
      <c r="L163" s="35"/>
      <c r="M163" s="35"/>
      <c r="N163" s="34"/>
      <c r="O163" s="34"/>
    </row>
    <row r="164" spans="1:15" ht="29.25" customHeight="1">
      <c r="A164" s="53"/>
      <c r="B164" s="19">
        <v>1</v>
      </c>
      <c r="C164" s="19"/>
      <c r="D164" s="53" t="s">
        <v>119</v>
      </c>
      <c r="E164" s="53"/>
      <c r="F164" s="19">
        <v>144</v>
      </c>
      <c r="G164" s="35">
        <f>G21</f>
        <v>3876</v>
      </c>
      <c r="H164" s="35">
        <v>3521</v>
      </c>
      <c r="I164" s="35">
        <f>I21</f>
        <v>3614</v>
      </c>
      <c r="J164" s="35">
        <f t="shared" ref="J164:L164" si="58">J21</f>
        <v>319</v>
      </c>
      <c r="K164" s="35">
        <f t="shared" si="58"/>
        <v>319</v>
      </c>
      <c r="L164" s="35">
        <f t="shared" si="58"/>
        <v>319</v>
      </c>
      <c r="M164" s="35">
        <f t="shared" si="50"/>
        <v>957</v>
      </c>
      <c r="N164" s="34">
        <f t="shared" si="56"/>
        <v>0.26480354178195903</v>
      </c>
      <c r="O164" s="34">
        <f t="shared" si="57"/>
        <v>0.93240454076367385</v>
      </c>
    </row>
    <row r="165" spans="1:15" ht="15.75" customHeight="1">
      <c r="A165" s="53"/>
      <c r="B165" s="19"/>
      <c r="C165" s="19" t="s">
        <v>10</v>
      </c>
      <c r="D165" s="53" t="s">
        <v>118</v>
      </c>
      <c r="E165" s="53"/>
      <c r="F165" s="19">
        <v>145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f t="shared" si="50"/>
        <v>0</v>
      </c>
      <c r="N165" s="34">
        <v>0</v>
      </c>
      <c r="O165" s="34">
        <v>0</v>
      </c>
    </row>
    <row r="166" spans="1:15" ht="56.25" customHeight="1">
      <c r="A166" s="53"/>
      <c r="B166" s="19"/>
      <c r="C166" s="19" t="s">
        <v>12</v>
      </c>
      <c r="D166" s="53" t="s">
        <v>117</v>
      </c>
      <c r="E166" s="53"/>
      <c r="F166" s="19" t="s">
        <v>116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f t="shared" si="50"/>
        <v>0</v>
      </c>
      <c r="N166" s="34">
        <v>0</v>
      </c>
      <c r="O166" s="34">
        <v>0</v>
      </c>
    </row>
    <row r="167" spans="1:15" ht="30" customHeight="1">
      <c r="A167" s="53"/>
      <c r="B167" s="19">
        <v>2</v>
      </c>
      <c r="C167" s="19"/>
      <c r="D167" s="53" t="s">
        <v>115</v>
      </c>
      <c r="E167" s="53"/>
      <c r="F167" s="19">
        <v>147</v>
      </c>
      <c r="G167" s="35">
        <f>G106</f>
        <v>1765</v>
      </c>
      <c r="H167" s="35">
        <v>1647</v>
      </c>
      <c r="I167" s="35">
        <f>I106</f>
        <v>1800</v>
      </c>
      <c r="J167" s="35">
        <f t="shared" ref="J167:L167" si="59">J106</f>
        <v>221</v>
      </c>
      <c r="K167" s="35">
        <f t="shared" si="59"/>
        <v>221</v>
      </c>
      <c r="L167" s="35">
        <f t="shared" si="59"/>
        <v>221</v>
      </c>
      <c r="M167" s="35">
        <f t="shared" si="50"/>
        <v>663</v>
      </c>
      <c r="N167" s="34">
        <f t="shared" si="56"/>
        <v>0.36833333333333335</v>
      </c>
      <c r="O167" s="34">
        <f t="shared" ref="O167" si="60">I167/G167</f>
        <v>1.0198300283286119</v>
      </c>
    </row>
    <row r="168" spans="1:15">
      <c r="A168" s="53"/>
      <c r="B168" s="19"/>
      <c r="C168" s="19" t="s">
        <v>10</v>
      </c>
      <c r="D168" s="53" t="s">
        <v>114</v>
      </c>
      <c r="E168" s="53"/>
      <c r="F168" s="19">
        <v>148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4">
        <v>0</v>
      </c>
      <c r="O168" s="34">
        <v>0</v>
      </c>
    </row>
    <row r="169" spans="1:15">
      <c r="A169" s="53"/>
      <c r="B169" s="19"/>
      <c r="C169" s="19" t="s">
        <v>12</v>
      </c>
      <c r="D169" s="53" t="s">
        <v>114</v>
      </c>
      <c r="E169" s="53"/>
      <c r="F169" s="19">
        <v>149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4">
        <v>0</v>
      </c>
      <c r="O169" s="34">
        <v>0</v>
      </c>
    </row>
    <row r="170" spans="1:15">
      <c r="A170" s="53"/>
      <c r="B170" s="19"/>
      <c r="C170" s="19" t="s">
        <v>59</v>
      </c>
      <c r="D170" s="53" t="s">
        <v>114</v>
      </c>
      <c r="E170" s="53"/>
      <c r="F170" s="19">
        <v>150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4">
        <v>0</v>
      </c>
      <c r="O170" s="34">
        <v>0</v>
      </c>
    </row>
    <row r="171" spans="1:15">
      <c r="A171" s="53"/>
      <c r="B171" s="19">
        <v>3</v>
      </c>
      <c r="C171" s="19"/>
      <c r="D171" s="53" t="s">
        <v>113</v>
      </c>
      <c r="E171" s="53"/>
      <c r="F171" s="19">
        <v>151</v>
      </c>
      <c r="G171" s="35">
        <f>G107</f>
        <v>1639</v>
      </c>
      <c r="H171" s="35">
        <v>1530</v>
      </c>
      <c r="I171" s="35">
        <f>I107</f>
        <v>1682</v>
      </c>
      <c r="J171" s="35">
        <f t="shared" ref="J171:L171" si="61">J107</f>
        <v>203</v>
      </c>
      <c r="K171" s="35">
        <f t="shared" si="61"/>
        <v>203</v>
      </c>
      <c r="L171" s="35">
        <f t="shared" si="61"/>
        <v>203</v>
      </c>
      <c r="M171" s="35">
        <f t="shared" si="50"/>
        <v>609</v>
      </c>
      <c r="N171" s="34">
        <f t="shared" si="56"/>
        <v>0.36206896551724138</v>
      </c>
      <c r="O171" s="34">
        <f t="shared" ref="O171:O174" si="62">I171/G171</f>
        <v>1.0262355094569859</v>
      </c>
    </row>
    <row r="172" spans="1:15" ht="28.5" customHeight="1">
      <c r="A172" s="53"/>
      <c r="B172" s="19">
        <v>4</v>
      </c>
      <c r="C172" s="19"/>
      <c r="D172" s="53" t="s">
        <v>81</v>
      </c>
      <c r="E172" s="53"/>
      <c r="F172" s="19">
        <v>152</v>
      </c>
      <c r="G172" s="35">
        <v>42</v>
      </c>
      <c r="H172" s="35">
        <v>42</v>
      </c>
      <c r="I172" s="35">
        <v>42</v>
      </c>
      <c r="J172" s="35">
        <v>0</v>
      </c>
      <c r="K172" s="35">
        <v>0</v>
      </c>
      <c r="L172" s="35">
        <v>0</v>
      </c>
      <c r="M172" s="35">
        <v>25</v>
      </c>
      <c r="N172" s="34">
        <f t="shared" si="56"/>
        <v>0.59523809523809523</v>
      </c>
      <c r="O172" s="34">
        <f t="shared" si="62"/>
        <v>1</v>
      </c>
    </row>
    <row r="173" spans="1:15">
      <c r="A173" s="53"/>
      <c r="B173" s="19">
        <v>5</v>
      </c>
      <c r="C173" s="19"/>
      <c r="D173" s="53" t="s">
        <v>112</v>
      </c>
      <c r="E173" s="53"/>
      <c r="F173" s="19">
        <v>153</v>
      </c>
      <c r="G173" s="35">
        <v>42</v>
      </c>
      <c r="H173" s="35">
        <v>42</v>
      </c>
      <c r="I173" s="35">
        <v>42</v>
      </c>
      <c r="J173" s="35">
        <v>0</v>
      </c>
      <c r="K173" s="35">
        <v>0</v>
      </c>
      <c r="L173" s="35">
        <v>0</v>
      </c>
      <c r="M173" s="35">
        <v>25</v>
      </c>
      <c r="N173" s="34">
        <f t="shared" si="56"/>
        <v>0.59523809523809523</v>
      </c>
      <c r="O173" s="34">
        <f t="shared" si="62"/>
        <v>1</v>
      </c>
    </row>
    <row r="174" spans="1:15" ht="74.25" customHeight="1">
      <c r="A174" s="53"/>
      <c r="B174" s="19">
        <v>6</v>
      </c>
      <c r="C174" s="19" t="s">
        <v>10</v>
      </c>
      <c r="D174" s="53" t="s">
        <v>111</v>
      </c>
      <c r="E174" s="53"/>
      <c r="F174" s="19">
        <v>154</v>
      </c>
      <c r="G174" s="35">
        <f>((G167-G112-G117)/G173)/12*1000</f>
        <v>3501.9841269841268</v>
      </c>
      <c r="H174" s="35">
        <v>3267.8571428571427</v>
      </c>
      <c r="I174" s="35">
        <f>((I167-I112-I117)/I173)/12*1000</f>
        <v>3571.4285714285711</v>
      </c>
      <c r="J174" s="36" t="s">
        <v>101</v>
      </c>
      <c r="K174" s="36" t="s">
        <v>101</v>
      </c>
      <c r="L174" s="36" t="s">
        <v>101</v>
      </c>
      <c r="M174" s="35">
        <f>((M167-M112-M117)/M173)/12*1000</f>
        <v>2210</v>
      </c>
      <c r="N174" s="34">
        <f t="shared" si="56"/>
        <v>0.61880000000000002</v>
      </c>
      <c r="O174" s="34">
        <f t="shared" si="62"/>
        <v>1.0198300283286119</v>
      </c>
    </row>
    <row r="175" spans="1:15" ht="72.75" customHeight="1">
      <c r="A175" s="53"/>
      <c r="B175" s="19"/>
      <c r="C175" s="19" t="s">
        <v>12</v>
      </c>
      <c r="D175" s="53" t="s">
        <v>110</v>
      </c>
      <c r="E175" s="53"/>
      <c r="F175" s="19">
        <v>155</v>
      </c>
      <c r="G175" s="35">
        <v>3137.78</v>
      </c>
      <c r="H175" s="35">
        <v>3273.81</v>
      </c>
      <c r="I175" s="35">
        <v>3137.78</v>
      </c>
      <c r="J175" s="36" t="s">
        <v>101</v>
      </c>
      <c r="K175" s="36" t="s">
        <v>101</v>
      </c>
      <c r="L175" s="36" t="s">
        <v>101</v>
      </c>
      <c r="M175" s="35">
        <v>3273.81</v>
      </c>
      <c r="N175" s="34">
        <f t="shared" ref="N175" si="63">M175/I175</f>
        <v>1.043352306407715</v>
      </c>
      <c r="O175" s="34">
        <f t="shared" ref="O175" si="64">I175/G175</f>
        <v>1</v>
      </c>
    </row>
    <row r="176" spans="1:15" ht="45" customHeight="1">
      <c r="A176" s="53"/>
      <c r="B176" s="19">
        <v>7</v>
      </c>
      <c r="C176" s="19" t="s">
        <v>10</v>
      </c>
      <c r="D176" s="53" t="s">
        <v>376</v>
      </c>
      <c r="E176" s="53"/>
      <c r="F176" s="19">
        <v>156</v>
      </c>
      <c r="G176" s="35">
        <f t="shared" ref="G176" si="65">G21/G173</f>
        <v>92.285714285714292</v>
      </c>
      <c r="H176" s="35">
        <v>83.833333333333329</v>
      </c>
      <c r="I176" s="35">
        <f t="shared" ref="I176" si="66">I21/I173</f>
        <v>86.047619047619051</v>
      </c>
      <c r="J176" s="36" t="s">
        <v>101</v>
      </c>
      <c r="K176" s="36" t="s">
        <v>101</v>
      </c>
      <c r="L176" s="36" t="s">
        <v>101</v>
      </c>
      <c r="M176" s="35">
        <f t="shared" ref="M176:O176" si="67">M21/M173</f>
        <v>38.28</v>
      </c>
      <c r="N176" s="42">
        <f t="shared" si="67"/>
        <v>0.44486995019369119</v>
      </c>
      <c r="O176" s="42">
        <f t="shared" si="67"/>
        <v>0.93240454076367385</v>
      </c>
    </row>
    <row r="177" spans="1:15" ht="59.25" customHeight="1">
      <c r="A177" s="53"/>
      <c r="B177" s="19"/>
      <c r="C177" s="19" t="s">
        <v>12</v>
      </c>
      <c r="D177" s="53" t="s">
        <v>86</v>
      </c>
      <c r="E177" s="53"/>
      <c r="F177" s="19">
        <v>157</v>
      </c>
      <c r="G177" s="35">
        <f>G20/G172</f>
        <v>92.285714285714292</v>
      </c>
      <c r="H177" s="35">
        <v>83.833333333333329</v>
      </c>
      <c r="I177" s="35">
        <f>I20/I172</f>
        <v>86.047619047619051</v>
      </c>
      <c r="J177" s="36" t="s">
        <v>101</v>
      </c>
      <c r="K177" s="36" t="s">
        <v>101</v>
      </c>
      <c r="L177" s="36" t="s">
        <v>101</v>
      </c>
      <c r="M177" s="35">
        <f t="shared" ref="M177:O177" si="68">M20/M172</f>
        <v>38.28</v>
      </c>
      <c r="N177" s="42">
        <f t="shared" si="68"/>
        <v>0.44486995019369119</v>
      </c>
      <c r="O177" s="42">
        <f t="shared" si="68"/>
        <v>0.93240454076367385</v>
      </c>
    </row>
    <row r="178" spans="1:15" ht="57.75" customHeight="1">
      <c r="A178" s="53"/>
      <c r="B178" s="19"/>
      <c r="C178" s="19" t="s">
        <v>59</v>
      </c>
      <c r="D178" s="53" t="s">
        <v>109</v>
      </c>
      <c r="E178" s="53"/>
      <c r="F178" s="19">
        <v>158</v>
      </c>
      <c r="G178" s="35"/>
      <c r="H178" s="35"/>
      <c r="I178" s="35"/>
      <c r="J178" s="36" t="s">
        <v>101</v>
      </c>
      <c r="K178" s="36" t="s">
        <v>101</v>
      </c>
      <c r="L178" s="36" t="s">
        <v>101</v>
      </c>
      <c r="M178" s="35"/>
      <c r="N178" s="42"/>
      <c r="O178" s="42"/>
    </row>
    <row r="179" spans="1:15" ht="30.75" customHeight="1">
      <c r="A179" s="53"/>
      <c r="B179" s="19"/>
      <c r="C179" s="19" t="s">
        <v>108</v>
      </c>
      <c r="D179" s="53" t="s">
        <v>107</v>
      </c>
      <c r="E179" s="53"/>
      <c r="F179" s="19">
        <v>159</v>
      </c>
      <c r="G179" s="35"/>
      <c r="H179" s="35"/>
      <c r="I179" s="35"/>
      <c r="J179" s="36" t="s">
        <v>101</v>
      </c>
      <c r="K179" s="36" t="s">
        <v>101</v>
      </c>
      <c r="L179" s="36" t="s">
        <v>101</v>
      </c>
      <c r="M179" s="35"/>
      <c r="N179" s="42"/>
      <c r="O179" s="42"/>
    </row>
    <row r="180" spans="1:15">
      <c r="A180" s="53"/>
      <c r="B180" s="19"/>
      <c r="C180" s="19"/>
      <c r="D180" s="20"/>
      <c r="E180" s="20" t="s">
        <v>106</v>
      </c>
      <c r="F180" s="19">
        <v>160</v>
      </c>
      <c r="G180" s="35"/>
      <c r="H180" s="35"/>
      <c r="I180" s="35"/>
      <c r="J180" s="36" t="s">
        <v>101</v>
      </c>
      <c r="K180" s="36" t="s">
        <v>101</v>
      </c>
      <c r="L180" s="36" t="s">
        <v>101</v>
      </c>
      <c r="M180" s="35"/>
      <c r="N180" s="42"/>
      <c r="O180" s="42"/>
    </row>
    <row r="181" spans="1:15">
      <c r="A181" s="53"/>
      <c r="B181" s="19"/>
      <c r="C181" s="19"/>
      <c r="D181" s="20"/>
      <c r="E181" s="20" t="s">
        <v>105</v>
      </c>
      <c r="F181" s="19">
        <v>161</v>
      </c>
      <c r="G181" s="35"/>
      <c r="H181" s="35"/>
      <c r="I181" s="35"/>
      <c r="J181" s="36" t="s">
        <v>101</v>
      </c>
      <c r="K181" s="36" t="s">
        <v>101</v>
      </c>
      <c r="L181" s="36" t="s">
        <v>101</v>
      </c>
      <c r="M181" s="35"/>
      <c r="N181" s="42"/>
      <c r="O181" s="42"/>
    </row>
    <row r="182" spans="1:15">
      <c r="A182" s="53"/>
      <c r="B182" s="19"/>
      <c r="C182" s="19"/>
      <c r="D182" s="20"/>
      <c r="E182" s="20" t="s">
        <v>104</v>
      </c>
      <c r="F182" s="19">
        <v>162</v>
      </c>
      <c r="G182" s="35"/>
      <c r="H182" s="35"/>
      <c r="I182" s="35"/>
      <c r="J182" s="36" t="s">
        <v>101</v>
      </c>
      <c r="K182" s="36" t="s">
        <v>101</v>
      </c>
      <c r="L182" s="36" t="s">
        <v>101</v>
      </c>
      <c r="M182" s="35"/>
      <c r="N182" s="42"/>
      <c r="O182" s="42"/>
    </row>
    <row r="183" spans="1:15" ht="30" customHeight="1">
      <c r="A183" s="53"/>
      <c r="B183" s="19"/>
      <c r="C183" s="19"/>
      <c r="D183" s="20"/>
      <c r="E183" s="20" t="s">
        <v>103</v>
      </c>
      <c r="F183" s="19" t="s">
        <v>102</v>
      </c>
      <c r="G183" s="35"/>
      <c r="H183" s="35"/>
      <c r="I183" s="35"/>
      <c r="J183" s="36" t="s">
        <v>101</v>
      </c>
      <c r="K183" s="36" t="s">
        <v>101</v>
      </c>
      <c r="L183" s="36" t="s">
        <v>101</v>
      </c>
      <c r="M183" s="35"/>
      <c r="N183" s="42"/>
      <c r="O183" s="42"/>
    </row>
    <row r="184" spans="1:15">
      <c r="A184" s="53"/>
      <c r="B184" s="19">
        <v>8</v>
      </c>
      <c r="C184" s="19"/>
      <c r="D184" s="53" t="s">
        <v>89</v>
      </c>
      <c r="E184" s="53"/>
      <c r="F184" s="19">
        <v>164</v>
      </c>
      <c r="G184" s="35"/>
      <c r="H184" s="35"/>
      <c r="I184" s="35"/>
      <c r="J184" s="36"/>
      <c r="K184" s="36"/>
      <c r="L184" s="36"/>
      <c r="M184" s="35"/>
      <c r="N184" s="42"/>
      <c r="O184" s="42"/>
    </row>
    <row r="185" spans="1:15">
      <c r="A185" s="53"/>
      <c r="B185" s="19">
        <v>9</v>
      </c>
      <c r="C185" s="19"/>
      <c r="D185" s="53" t="s">
        <v>100</v>
      </c>
      <c r="E185" s="53"/>
      <c r="F185" s="19">
        <v>165</v>
      </c>
      <c r="G185" s="35">
        <v>375</v>
      </c>
      <c r="H185" s="35"/>
      <c r="I185" s="35">
        <v>375</v>
      </c>
      <c r="J185" s="36"/>
      <c r="K185" s="36"/>
      <c r="L185" s="36"/>
      <c r="M185" s="35"/>
      <c r="N185" s="42"/>
      <c r="O185" s="42"/>
    </row>
    <row r="186" spans="1:15" ht="31.5" customHeight="1">
      <c r="A186" s="53"/>
      <c r="B186" s="19"/>
      <c r="C186" s="19"/>
      <c r="D186" s="20"/>
      <c r="E186" s="20" t="s">
        <v>99</v>
      </c>
      <c r="F186" s="19">
        <v>166</v>
      </c>
      <c r="G186" s="35"/>
      <c r="H186" s="35"/>
      <c r="I186" s="35"/>
      <c r="J186" s="36"/>
      <c r="K186" s="36"/>
      <c r="L186" s="36"/>
      <c r="M186" s="35"/>
      <c r="N186" s="42"/>
      <c r="O186" s="42"/>
    </row>
    <row r="187" spans="1:15">
      <c r="A187" s="53"/>
      <c r="B187" s="19"/>
      <c r="C187" s="19"/>
      <c r="D187" s="20"/>
      <c r="E187" s="20" t="s">
        <v>98</v>
      </c>
      <c r="F187" s="19">
        <v>167</v>
      </c>
      <c r="G187" s="35">
        <v>375</v>
      </c>
      <c r="H187" s="35"/>
      <c r="I187" s="35">
        <v>375</v>
      </c>
      <c r="J187" s="36"/>
      <c r="K187" s="36"/>
      <c r="L187" s="36"/>
      <c r="M187" s="35"/>
      <c r="N187" s="42"/>
      <c r="O187" s="42"/>
    </row>
    <row r="188" spans="1:15" ht="16.5" customHeight="1">
      <c r="A188" s="53"/>
      <c r="B188" s="19"/>
      <c r="C188" s="19"/>
      <c r="D188" s="20"/>
      <c r="E188" s="20" t="s">
        <v>97</v>
      </c>
      <c r="F188" s="19">
        <v>168</v>
      </c>
      <c r="G188" s="35"/>
      <c r="H188" s="35"/>
      <c r="I188" s="35"/>
      <c r="J188" s="36"/>
      <c r="K188" s="36"/>
      <c r="L188" s="36"/>
      <c r="M188" s="35"/>
      <c r="N188" s="42"/>
      <c r="O188" s="42"/>
    </row>
    <row r="189" spans="1:15">
      <c r="A189" s="53"/>
      <c r="B189" s="19"/>
      <c r="C189" s="19"/>
      <c r="D189" s="20"/>
      <c r="E189" s="20" t="s">
        <v>96</v>
      </c>
      <c r="F189" s="19">
        <v>169</v>
      </c>
      <c r="G189" s="35"/>
      <c r="H189" s="35"/>
      <c r="I189" s="35"/>
      <c r="J189" s="36"/>
      <c r="K189" s="36"/>
      <c r="L189" s="36"/>
      <c r="M189" s="35"/>
      <c r="N189" s="42"/>
      <c r="O189" s="42"/>
    </row>
    <row r="190" spans="1:15">
      <c r="A190" s="53"/>
      <c r="B190" s="19"/>
      <c r="C190" s="19"/>
      <c r="D190" s="20"/>
      <c r="E190" s="20" t="s">
        <v>95</v>
      </c>
      <c r="F190" s="19">
        <v>170</v>
      </c>
      <c r="G190" s="35"/>
      <c r="H190" s="35"/>
      <c r="I190" s="35"/>
      <c r="J190" s="36"/>
      <c r="K190" s="36"/>
      <c r="L190" s="36"/>
      <c r="M190" s="35"/>
      <c r="N190" s="42"/>
      <c r="O190" s="42"/>
    </row>
    <row r="191" spans="1:15" ht="43.5" customHeight="1">
      <c r="A191" s="53"/>
      <c r="B191" s="19">
        <v>10</v>
      </c>
      <c r="C191" s="19"/>
      <c r="D191" s="20"/>
      <c r="E191" s="20" t="s">
        <v>94</v>
      </c>
      <c r="F191" s="19">
        <v>171</v>
      </c>
      <c r="G191" s="35"/>
      <c r="H191" s="35"/>
      <c r="I191" s="35"/>
      <c r="J191" s="36"/>
      <c r="K191" s="36"/>
      <c r="L191" s="36"/>
      <c r="M191" s="35"/>
      <c r="N191" s="20"/>
      <c r="O191" s="20"/>
    </row>
    <row r="193" spans="1:9">
      <c r="A193" s="21" t="s">
        <v>309</v>
      </c>
    </row>
    <row r="194" spans="1:9">
      <c r="A194" s="21" t="s">
        <v>310</v>
      </c>
    </row>
    <row r="195" spans="1:9">
      <c r="A195" s="21" t="s">
        <v>311</v>
      </c>
    </row>
    <row r="197" spans="1:9">
      <c r="E197" s="8" t="s">
        <v>383</v>
      </c>
      <c r="F197" s="8"/>
      <c r="G197" s="8"/>
      <c r="H197" s="8"/>
      <c r="I197" s="8" t="s">
        <v>373</v>
      </c>
    </row>
    <row r="198" spans="1:9" s="8" customFormat="1">
      <c r="E198" s="8" t="s">
        <v>384</v>
      </c>
      <c r="I198" s="8" t="s">
        <v>372</v>
      </c>
    </row>
    <row r="199" spans="1:9" s="8" customFormat="1"/>
    <row r="200" spans="1:9" s="8" customFormat="1"/>
    <row r="201" spans="1:9" s="8" customFormat="1"/>
    <row r="202" spans="1:9">
      <c r="E202" s="8"/>
    </row>
  </sheetData>
  <mergeCells count="140">
    <mergeCell ref="D42:E42"/>
    <mergeCell ref="C37:C40"/>
    <mergeCell ref="B42:B46"/>
    <mergeCell ref="D46:E46"/>
    <mergeCell ref="D43:E43"/>
    <mergeCell ref="D44:E44"/>
    <mergeCell ref="D56:E56"/>
    <mergeCell ref="D57:E57"/>
    <mergeCell ref="D58:E58"/>
    <mergeCell ref="D59:E59"/>
    <mergeCell ref="D45:E45"/>
    <mergeCell ref="D51:E51"/>
    <mergeCell ref="B48:E48"/>
    <mergeCell ref="C70:C75"/>
    <mergeCell ref="D73:D75"/>
    <mergeCell ref="D64:E64"/>
    <mergeCell ref="D65:E65"/>
    <mergeCell ref="D67:E67"/>
    <mergeCell ref="D66:E66"/>
    <mergeCell ref="D69:E69"/>
    <mergeCell ref="D132:E132"/>
    <mergeCell ref="D134:E134"/>
    <mergeCell ref="D135:E135"/>
    <mergeCell ref="C133:E133"/>
    <mergeCell ref="D124:E124"/>
    <mergeCell ref="D127:E127"/>
    <mergeCell ref="D131:E131"/>
    <mergeCell ref="D122:E122"/>
    <mergeCell ref="D107:E107"/>
    <mergeCell ref="D108:E108"/>
    <mergeCell ref="D109:E109"/>
    <mergeCell ref="D110:E110"/>
    <mergeCell ref="D115:E115"/>
    <mergeCell ref="D116:E116"/>
    <mergeCell ref="C108:C110"/>
    <mergeCell ref="D111:E111"/>
    <mergeCell ref="C124:C131"/>
    <mergeCell ref="D130:E130"/>
    <mergeCell ref="D117:E117"/>
    <mergeCell ref="D118:E118"/>
    <mergeCell ref="D119:E119"/>
    <mergeCell ref="D120:E120"/>
    <mergeCell ref="D121:E121"/>
    <mergeCell ref="D123:E123"/>
    <mergeCell ref="D157:E157"/>
    <mergeCell ref="D150:E150"/>
    <mergeCell ref="B151:B157"/>
    <mergeCell ref="D151:E151"/>
    <mergeCell ref="D154:E154"/>
    <mergeCell ref="D136:E136"/>
    <mergeCell ref="D137:E137"/>
    <mergeCell ref="D138:E138"/>
    <mergeCell ref="D139:E139"/>
    <mergeCell ref="C135:C136"/>
    <mergeCell ref="D140:E140"/>
    <mergeCell ref="D141:E141"/>
    <mergeCell ref="C143:C145"/>
    <mergeCell ref="D162:E162"/>
    <mergeCell ref="D163:E163"/>
    <mergeCell ref="D164:E164"/>
    <mergeCell ref="D165:E165"/>
    <mergeCell ref="D166:E166"/>
    <mergeCell ref="D167:E167"/>
    <mergeCell ref="D176:E176"/>
    <mergeCell ref="D177:E177"/>
    <mergeCell ref="D168:E168"/>
    <mergeCell ref="D169:E169"/>
    <mergeCell ref="D170:E170"/>
    <mergeCell ref="D171:E171"/>
    <mergeCell ref="D172:E172"/>
    <mergeCell ref="D173:E173"/>
    <mergeCell ref="F16:F18"/>
    <mergeCell ref="G16:G18"/>
    <mergeCell ref="H16:I16"/>
    <mergeCell ref="J16:M16"/>
    <mergeCell ref="J17:M17"/>
    <mergeCell ref="B19:C19"/>
    <mergeCell ref="A21:A47"/>
    <mergeCell ref="D21:E21"/>
    <mergeCell ref="B22:B40"/>
    <mergeCell ref="D22:E22"/>
    <mergeCell ref="C23:C26"/>
    <mergeCell ref="D27:E27"/>
    <mergeCell ref="D28:E28"/>
    <mergeCell ref="C29:C30"/>
    <mergeCell ref="D32:E32"/>
    <mergeCell ref="D47:E47"/>
    <mergeCell ref="D31:E31"/>
    <mergeCell ref="D33:E33"/>
    <mergeCell ref="C34:C36"/>
    <mergeCell ref="D19:E19"/>
    <mergeCell ref="D20:E20"/>
    <mergeCell ref="A16:C18"/>
    <mergeCell ref="D16:E18"/>
    <mergeCell ref="D41:E41"/>
    <mergeCell ref="D103:E103"/>
    <mergeCell ref="D84:E84"/>
    <mergeCell ref="D85:E85"/>
    <mergeCell ref="D86:E86"/>
    <mergeCell ref="D81:E81"/>
    <mergeCell ref="C112:C113"/>
    <mergeCell ref="D112:E112"/>
    <mergeCell ref="C114:C118"/>
    <mergeCell ref="C120:C122"/>
    <mergeCell ref="C105:E105"/>
    <mergeCell ref="D97:E97"/>
    <mergeCell ref="D99:E99"/>
    <mergeCell ref="D100:E100"/>
    <mergeCell ref="D101:E101"/>
    <mergeCell ref="C92:C96"/>
    <mergeCell ref="C98:E98"/>
    <mergeCell ref="D102:E102"/>
    <mergeCell ref="D104:E104"/>
    <mergeCell ref="D106:E106"/>
    <mergeCell ref="D82:E82"/>
    <mergeCell ref="D83:E83"/>
    <mergeCell ref="D158:E158"/>
    <mergeCell ref="D159:E159"/>
    <mergeCell ref="A163:A165"/>
    <mergeCell ref="A166:A191"/>
    <mergeCell ref="D178:E178"/>
    <mergeCell ref="D179:E179"/>
    <mergeCell ref="D184:E184"/>
    <mergeCell ref="D185:E185"/>
    <mergeCell ref="D174:E174"/>
    <mergeCell ref="D175:E175"/>
    <mergeCell ref="A49:A158"/>
    <mergeCell ref="C49:E49"/>
    <mergeCell ref="B50:B141"/>
    <mergeCell ref="C50:E50"/>
    <mergeCell ref="D52:E52"/>
    <mergeCell ref="D53:E53"/>
    <mergeCell ref="D60:E60"/>
    <mergeCell ref="D61:E61"/>
    <mergeCell ref="D76:E76"/>
    <mergeCell ref="C77:C80"/>
    <mergeCell ref="C83:C85"/>
    <mergeCell ref="D87:E87"/>
    <mergeCell ref="D88:E88"/>
    <mergeCell ref="C89:C91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K12" sqref="K12"/>
    </sheetView>
  </sheetViews>
  <sheetFormatPr defaultRowHeight="15"/>
  <cols>
    <col min="1" max="1" width="7.140625" customWidth="1"/>
    <col min="2" max="2" width="3.7109375" customWidth="1"/>
    <col min="3" max="3" width="22.28515625" customWidth="1"/>
    <col min="4" max="5" width="9.140625" customWidth="1"/>
    <col min="6" max="6" width="10" customWidth="1"/>
    <col min="7" max="7" width="15" customWidth="1"/>
    <col min="8" max="8" width="17" customWidth="1"/>
    <col min="9" max="9" width="9.7109375" customWidth="1"/>
    <col min="10" max="10" width="8.28515625" customWidth="1"/>
  </cols>
  <sheetData>
    <row r="1" spans="1:9">
      <c r="A1" s="8"/>
      <c r="B1" s="8"/>
      <c r="C1" s="8"/>
    </row>
    <row r="2" spans="1:9" ht="17.25">
      <c r="A2" s="2"/>
      <c r="B2" s="8"/>
      <c r="C2" s="8"/>
      <c r="D2" s="8"/>
    </row>
    <row r="3" spans="1:9" ht="17.25">
      <c r="A3" s="1"/>
      <c r="B3" s="8"/>
      <c r="C3" s="8"/>
      <c r="D3" s="8"/>
    </row>
    <row r="4" spans="1:9" ht="17.25">
      <c r="A4" s="1"/>
      <c r="B4" s="8"/>
      <c r="C4" s="8"/>
      <c r="D4" s="8"/>
    </row>
    <row r="5" spans="1:9" ht="17.25">
      <c r="A5" s="1"/>
      <c r="B5" s="8"/>
      <c r="C5" s="8"/>
      <c r="D5" s="8"/>
    </row>
    <row r="8" spans="1:9" s="8" customFormat="1"/>
    <row r="9" spans="1:9" s="8" customFormat="1"/>
    <row r="10" spans="1:9" s="8" customFormat="1"/>
    <row r="11" spans="1:9" s="8" customFormat="1"/>
    <row r="12" spans="1:9" ht="23.25">
      <c r="C12" s="23" t="s">
        <v>323</v>
      </c>
      <c r="I12" s="14" t="s">
        <v>313</v>
      </c>
    </row>
    <row r="13" spans="1:9">
      <c r="I13" s="8" t="s">
        <v>305</v>
      </c>
    </row>
    <row r="14" spans="1:9">
      <c r="B14" s="55" t="s">
        <v>314</v>
      </c>
      <c r="C14" s="55" t="s">
        <v>315</v>
      </c>
      <c r="D14" s="55" t="s">
        <v>391</v>
      </c>
      <c r="E14" s="55"/>
      <c r="F14" s="55" t="s">
        <v>316</v>
      </c>
      <c r="G14" s="55" t="s">
        <v>392</v>
      </c>
      <c r="H14" s="55"/>
      <c r="I14" s="55" t="s">
        <v>317</v>
      </c>
    </row>
    <row r="15" spans="1:9">
      <c r="B15" s="55"/>
      <c r="C15" s="55"/>
      <c r="D15" s="24" t="s">
        <v>300</v>
      </c>
      <c r="E15" s="24" t="s">
        <v>318</v>
      </c>
      <c r="F15" s="55"/>
      <c r="G15" s="24" t="s">
        <v>300</v>
      </c>
      <c r="H15" s="24" t="s">
        <v>318</v>
      </c>
      <c r="I15" s="55"/>
    </row>
    <row r="16" spans="1:9">
      <c r="B16" s="24">
        <v>0</v>
      </c>
      <c r="C16" s="24">
        <v>1</v>
      </c>
      <c r="D16" s="24">
        <v>2</v>
      </c>
      <c r="E16" s="24">
        <v>3</v>
      </c>
      <c r="F16" s="24">
        <v>4</v>
      </c>
      <c r="G16" s="24">
        <v>5</v>
      </c>
      <c r="H16" s="24">
        <v>6</v>
      </c>
      <c r="I16" s="24">
        <v>7</v>
      </c>
    </row>
    <row r="17" spans="1:9" ht="30">
      <c r="B17" s="24" t="s">
        <v>7</v>
      </c>
      <c r="C17" s="25" t="s">
        <v>319</v>
      </c>
      <c r="D17" s="27">
        <f>D18+D19+D20</f>
        <v>3541.8</v>
      </c>
      <c r="E17" s="24">
        <f>E18+E19+E20</f>
        <v>3876</v>
      </c>
      <c r="F17" s="37">
        <f>E17/D17</f>
        <v>1.0943588006098592</v>
      </c>
      <c r="G17" s="24">
        <f>G18+G19+G20</f>
        <v>3521</v>
      </c>
      <c r="H17" s="24">
        <f>H18+H19+H20</f>
        <v>3614</v>
      </c>
      <c r="I17" s="37">
        <f>H17/G17</f>
        <v>1.0264129508662312</v>
      </c>
    </row>
    <row r="18" spans="1:9" ht="29.25" customHeight="1">
      <c r="B18" s="24">
        <v>1</v>
      </c>
      <c r="C18" s="25" t="s">
        <v>320</v>
      </c>
      <c r="D18" s="24">
        <v>3541.8</v>
      </c>
      <c r="E18" s="24">
        <v>3876</v>
      </c>
      <c r="F18" s="37">
        <f>E18/D18</f>
        <v>1.0943588006098592</v>
      </c>
      <c r="G18" s="24">
        <v>3521</v>
      </c>
      <c r="H18" s="24">
        <v>3614</v>
      </c>
      <c r="I18" s="37">
        <f t="shared" ref="I18" si="0">H18/G18</f>
        <v>1.0264129508662312</v>
      </c>
    </row>
    <row r="19" spans="1:9">
      <c r="B19" s="24" t="s">
        <v>321</v>
      </c>
      <c r="C19" s="25" t="s">
        <v>14</v>
      </c>
      <c r="D19" s="24">
        <v>0</v>
      </c>
      <c r="E19" s="24">
        <v>0</v>
      </c>
      <c r="F19" s="37">
        <v>0</v>
      </c>
      <c r="G19" s="24">
        <v>0</v>
      </c>
      <c r="H19" s="24">
        <v>0</v>
      </c>
      <c r="I19" s="37">
        <v>0</v>
      </c>
    </row>
    <row r="20" spans="1:9">
      <c r="B20" s="24" t="s">
        <v>322</v>
      </c>
      <c r="C20" s="25" t="s">
        <v>15</v>
      </c>
      <c r="D20" s="24">
        <v>0</v>
      </c>
      <c r="E20" s="24">
        <v>0</v>
      </c>
      <c r="F20" s="37">
        <v>0</v>
      </c>
      <c r="G20" s="24">
        <v>0</v>
      </c>
      <c r="H20" s="24">
        <v>0</v>
      </c>
      <c r="I20" s="37">
        <v>0</v>
      </c>
    </row>
    <row r="23" spans="1:9" s="8" customFormat="1">
      <c r="D23" s="8" t="s">
        <v>383</v>
      </c>
      <c r="H23" s="8" t="s">
        <v>373</v>
      </c>
    </row>
    <row r="24" spans="1:9" s="8" customFormat="1">
      <c r="D24" s="8" t="s">
        <v>384</v>
      </c>
      <c r="H24" s="8" t="s">
        <v>372</v>
      </c>
    </row>
    <row r="25" spans="1:9">
      <c r="A25" s="8"/>
      <c r="B25" s="8"/>
      <c r="C25" s="8"/>
      <c r="D25" s="8"/>
      <c r="E25" s="8"/>
      <c r="F25" s="8"/>
      <c r="G25" s="8"/>
      <c r="H25" s="8"/>
      <c r="I25" s="8"/>
    </row>
    <row r="26" spans="1:9">
      <c r="A26" s="8"/>
      <c r="B26" s="8"/>
      <c r="C26" s="8"/>
      <c r="D26" s="8"/>
      <c r="E26" s="8"/>
      <c r="F26" s="8"/>
      <c r="G26" s="8"/>
      <c r="H26" s="8"/>
      <c r="I26" s="8"/>
    </row>
  </sheetData>
  <mergeCells count="6">
    <mergeCell ref="I14:I15"/>
    <mergeCell ref="B14:B15"/>
    <mergeCell ref="C14:C15"/>
    <mergeCell ref="D14:E14"/>
    <mergeCell ref="F14:F15"/>
    <mergeCell ref="G14:H14"/>
  </mergeCells>
  <pageMargins left="0.31496062992125984" right="0.31496062992125984" top="0.59055118110236227" bottom="0.59055118110236227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4"/>
  <sheetViews>
    <sheetView tabSelected="1" workbookViewId="0"/>
  </sheetViews>
  <sheetFormatPr defaultRowHeight="15"/>
  <cols>
    <col min="1" max="1" width="3" customWidth="1"/>
    <col min="2" max="2" width="3.140625" customWidth="1"/>
    <col min="3" max="3" width="36.85546875" customWidth="1"/>
    <col min="4" max="4" width="10.28515625" customWidth="1"/>
    <col min="6" max="6" width="10.140625" customWidth="1"/>
  </cols>
  <sheetData>
    <row r="1" spans="1:9">
      <c r="A1" s="8"/>
      <c r="B1" s="8"/>
      <c r="C1" s="8"/>
      <c r="D1" s="8"/>
      <c r="E1" s="8"/>
      <c r="F1" s="8"/>
      <c r="G1" s="8"/>
    </row>
    <row r="2" spans="1:9" ht="17.25">
      <c r="A2" s="2"/>
      <c r="B2" s="8"/>
      <c r="C2" s="8"/>
      <c r="D2" s="8"/>
      <c r="E2" s="8"/>
      <c r="F2" s="8"/>
      <c r="G2" s="8"/>
      <c r="H2" s="8"/>
      <c r="I2" s="8"/>
    </row>
    <row r="3" spans="1:9" ht="17.25">
      <c r="A3" s="1"/>
      <c r="B3" s="8"/>
      <c r="C3" s="8"/>
      <c r="D3" s="8"/>
      <c r="E3" s="8"/>
      <c r="F3" s="8"/>
      <c r="G3" s="8"/>
      <c r="H3" s="8"/>
      <c r="I3" s="8"/>
    </row>
    <row r="4" spans="1:9" ht="17.25">
      <c r="A4" s="1"/>
      <c r="B4" s="8"/>
      <c r="C4" s="8"/>
      <c r="D4" s="8"/>
      <c r="E4" s="8"/>
      <c r="F4" s="8"/>
      <c r="G4" s="8"/>
      <c r="H4" s="8"/>
      <c r="I4" s="8"/>
    </row>
    <row r="5" spans="1:9" ht="17.25">
      <c r="A5" s="1"/>
      <c r="B5" s="8"/>
      <c r="C5" s="8"/>
      <c r="D5" s="8"/>
      <c r="E5" s="8"/>
      <c r="F5" s="8"/>
      <c r="G5" s="8"/>
      <c r="H5" s="8"/>
      <c r="I5" s="8"/>
    </row>
    <row r="8" spans="1:9" s="8" customFormat="1"/>
    <row r="9" spans="1:9" s="8" customFormat="1"/>
    <row r="10" spans="1:9" s="8" customFormat="1"/>
    <row r="11" spans="1:9" ht="23.25">
      <c r="C11" s="23" t="s">
        <v>397</v>
      </c>
      <c r="I11" s="14" t="s">
        <v>324</v>
      </c>
    </row>
    <row r="12" spans="1:9">
      <c r="I12" s="8" t="s">
        <v>304</v>
      </c>
    </row>
    <row r="13" spans="1:9">
      <c r="A13" s="55"/>
      <c r="B13" s="55"/>
      <c r="C13" s="55" t="s">
        <v>1</v>
      </c>
      <c r="D13" s="55" t="s">
        <v>325</v>
      </c>
      <c r="E13" s="55" t="s">
        <v>393</v>
      </c>
      <c r="F13" s="55"/>
      <c r="G13" s="55" t="s">
        <v>326</v>
      </c>
      <c r="H13" s="55"/>
      <c r="I13" s="55"/>
    </row>
    <row r="14" spans="1:9" ht="45">
      <c r="A14" s="55"/>
      <c r="B14" s="55"/>
      <c r="C14" s="55"/>
      <c r="D14" s="55"/>
      <c r="E14" s="24" t="s">
        <v>300</v>
      </c>
      <c r="F14" s="24" t="s">
        <v>327</v>
      </c>
      <c r="G14" s="47" t="s">
        <v>394</v>
      </c>
      <c r="H14" s="47" t="s">
        <v>379</v>
      </c>
      <c r="I14" s="47" t="s">
        <v>395</v>
      </c>
    </row>
    <row r="15" spans="1:9">
      <c r="A15" s="24">
        <v>0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</row>
    <row r="16" spans="1:9" ht="30.75" customHeight="1">
      <c r="A16" s="27" t="s">
        <v>374</v>
      </c>
      <c r="B16" s="24"/>
      <c r="C16" s="24" t="s">
        <v>74</v>
      </c>
      <c r="D16" s="38">
        <v>44561</v>
      </c>
      <c r="E16" s="27">
        <f>E17+E20+E21+E24</f>
        <v>100</v>
      </c>
      <c r="F16" s="27">
        <f>F17+F20+F21+F24</f>
        <v>0</v>
      </c>
      <c r="G16" s="27">
        <f t="shared" ref="G16:I16" si="0">G17+G20+G21+G24</f>
        <v>25</v>
      </c>
      <c r="H16" s="27">
        <f t="shared" si="0"/>
        <v>35</v>
      </c>
      <c r="I16" s="27">
        <f t="shared" si="0"/>
        <v>40</v>
      </c>
    </row>
    <row r="17" spans="1:9" ht="15.75" customHeight="1">
      <c r="A17" s="24"/>
      <c r="B17" s="24">
        <v>1</v>
      </c>
      <c r="C17" s="24" t="s">
        <v>328</v>
      </c>
      <c r="D17" s="38">
        <v>44561</v>
      </c>
      <c r="E17" s="27">
        <f>E18+E19</f>
        <v>100</v>
      </c>
      <c r="F17" s="27">
        <f>F18+F19</f>
        <v>0</v>
      </c>
      <c r="G17" s="27">
        <f t="shared" ref="G17:I17" si="1">G18+G19</f>
        <v>25</v>
      </c>
      <c r="H17" s="27">
        <f t="shared" si="1"/>
        <v>35</v>
      </c>
      <c r="I17" s="27">
        <f t="shared" si="1"/>
        <v>40</v>
      </c>
    </row>
    <row r="18" spans="1:9" ht="15.75" customHeight="1">
      <c r="A18" s="24"/>
      <c r="B18" s="24"/>
      <c r="C18" s="24" t="s">
        <v>329</v>
      </c>
      <c r="D18" s="24"/>
      <c r="E18" s="24"/>
      <c r="F18" s="24"/>
      <c r="G18" s="24"/>
      <c r="H18" s="24"/>
      <c r="I18" s="24"/>
    </row>
    <row r="19" spans="1:9" ht="15" customHeight="1">
      <c r="A19" s="24"/>
      <c r="B19" s="24"/>
      <c r="C19" s="24" t="s">
        <v>330</v>
      </c>
      <c r="D19" s="38">
        <v>44561</v>
      </c>
      <c r="E19" s="27">
        <v>100</v>
      </c>
      <c r="F19" s="27">
        <v>0</v>
      </c>
      <c r="G19" s="24">
        <v>25</v>
      </c>
      <c r="H19" s="24">
        <v>35</v>
      </c>
      <c r="I19" s="24">
        <v>40</v>
      </c>
    </row>
    <row r="20" spans="1:9" ht="16.5" customHeight="1">
      <c r="A20" s="24"/>
      <c r="B20" s="24">
        <v>2</v>
      </c>
      <c r="C20" s="24" t="s">
        <v>75</v>
      </c>
      <c r="D20" s="24"/>
      <c r="E20" s="24"/>
      <c r="F20" s="27"/>
      <c r="G20" s="24"/>
      <c r="H20" s="24"/>
      <c r="I20" s="24"/>
    </row>
    <row r="21" spans="1:9" ht="15.75" customHeight="1">
      <c r="A21" s="24"/>
      <c r="B21" s="24">
        <v>3</v>
      </c>
      <c r="C21" s="24" t="s">
        <v>331</v>
      </c>
      <c r="D21" s="24"/>
      <c r="E21" s="27"/>
      <c r="F21" s="27"/>
      <c r="G21" s="24"/>
      <c r="H21" s="24"/>
      <c r="I21" s="24"/>
    </row>
    <row r="22" spans="1:9" ht="15" customHeight="1">
      <c r="A22" s="24"/>
      <c r="B22" s="24"/>
      <c r="C22" s="24" t="s">
        <v>332</v>
      </c>
      <c r="D22" s="24"/>
      <c r="E22" s="27"/>
      <c r="F22" s="27"/>
      <c r="G22" s="24"/>
      <c r="H22" s="24"/>
      <c r="I22" s="24"/>
    </row>
    <row r="23" spans="1:9" ht="15.75" customHeight="1">
      <c r="A23" s="24"/>
      <c r="B23" s="24"/>
      <c r="C23" s="24" t="s">
        <v>333</v>
      </c>
      <c r="D23" s="24"/>
      <c r="E23" s="27"/>
      <c r="F23" s="27"/>
      <c r="G23" s="24"/>
      <c r="H23" s="24"/>
      <c r="I23" s="24"/>
    </row>
    <row r="24" spans="1:9" ht="15.75" customHeight="1">
      <c r="A24" s="24"/>
      <c r="B24" s="24">
        <v>4</v>
      </c>
      <c r="C24" s="24" t="s">
        <v>334</v>
      </c>
      <c r="D24" s="24"/>
      <c r="E24" s="27"/>
      <c r="F24" s="27"/>
      <c r="G24" s="24"/>
      <c r="H24" s="24"/>
      <c r="I24" s="24"/>
    </row>
    <row r="25" spans="1:9" ht="15" customHeight="1">
      <c r="A25" s="24"/>
      <c r="B25" s="24"/>
      <c r="C25" s="24" t="s">
        <v>335</v>
      </c>
      <c r="D25" s="24"/>
      <c r="E25" s="27"/>
      <c r="F25" s="27"/>
      <c r="G25" s="24"/>
      <c r="H25" s="24"/>
      <c r="I25" s="24"/>
    </row>
    <row r="26" spans="1:9" ht="14.25" customHeight="1">
      <c r="A26" s="24"/>
      <c r="B26" s="24"/>
      <c r="C26" s="24" t="s">
        <v>335</v>
      </c>
      <c r="D26" s="24"/>
      <c r="E26" s="27"/>
      <c r="F26" s="27"/>
      <c r="G26" s="24"/>
      <c r="H26" s="24"/>
      <c r="I26" s="24"/>
    </row>
    <row r="27" spans="1:9" ht="16.5" customHeight="1">
      <c r="A27" s="24" t="s">
        <v>16</v>
      </c>
      <c r="B27" s="24"/>
      <c r="C27" s="24" t="s">
        <v>336</v>
      </c>
      <c r="D27" s="38">
        <v>44561</v>
      </c>
      <c r="E27" s="24">
        <v>0</v>
      </c>
      <c r="F27" s="27">
        <f>F28+F41+F67+F68</f>
        <v>0</v>
      </c>
      <c r="G27" s="27">
        <f>G28+F41+G54+G67+G68</f>
        <v>25</v>
      </c>
      <c r="H27" s="49">
        <f>H28+G41+H54+H67+H68</f>
        <v>35</v>
      </c>
      <c r="I27" s="49">
        <f>I28+H41+I54+I67+I68</f>
        <v>40</v>
      </c>
    </row>
    <row r="28" spans="1:9" ht="16.5" customHeight="1">
      <c r="A28" s="24"/>
      <c r="B28" s="24">
        <v>1</v>
      </c>
      <c r="C28" s="24" t="s">
        <v>337</v>
      </c>
      <c r="D28" s="24"/>
      <c r="E28" s="24"/>
      <c r="F28" s="24"/>
      <c r="G28" s="24"/>
      <c r="H28" s="24"/>
      <c r="I28" s="24"/>
    </row>
    <row r="29" spans="1:9" ht="30.75" customHeight="1">
      <c r="A29" s="24"/>
      <c r="B29" s="24"/>
      <c r="C29" s="24" t="s">
        <v>338</v>
      </c>
      <c r="D29" s="24"/>
      <c r="E29" s="24"/>
      <c r="F29" s="24"/>
      <c r="G29" s="24"/>
      <c r="H29" s="24"/>
      <c r="I29" s="24"/>
    </row>
    <row r="30" spans="1:9" ht="15.75" customHeight="1">
      <c r="A30" s="24"/>
      <c r="B30" s="24"/>
      <c r="C30" s="24" t="s">
        <v>339</v>
      </c>
      <c r="D30" s="24"/>
      <c r="E30" s="24"/>
      <c r="F30" s="24"/>
      <c r="G30" s="24"/>
      <c r="H30" s="24"/>
      <c r="I30" s="24"/>
    </row>
    <row r="31" spans="1:9" ht="15.75" customHeight="1">
      <c r="A31" s="24"/>
      <c r="B31" s="24"/>
      <c r="C31" s="24" t="s">
        <v>339</v>
      </c>
      <c r="D31" s="24"/>
      <c r="E31" s="24"/>
      <c r="F31" s="24"/>
      <c r="G31" s="24"/>
      <c r="H31" s="24"/>
      <c r="I31" s="24"/>
    </row>
    <row r="32" spans="1:9" ht="48" customHeight="1">
      <c r="A32" s="24"/>
      <c r="B32" s="24"/>
      <c r="C32" s="24" t="s">
        <v>340</v>
      </c>
      <c r="D32" s="24"/>
      <c r="E32" s="24"/>
      <c r="F32" s="24"/>
      <c r="G32" s="24"/>
      <c r="H32" s="24"/>
      <c r="I32" s="24"/>
    </row>
    <row r="33" spans="1:9" ht="15.75" customHeight="1">
      <c r="A33" s="24"/>
      <c r="B33" s="24"/>
      <c r="C33" s="24" t="s">
        <v>339</v>
      </c>
      <c r="D33" s="24"/>
      <c r="E33" s="24"/>
      <c r="F33" s="24"/>
      <c r="G33" s="24"/>
      <c r="H33" s="24"/>
      <c r="I33" s="24"/>
    </row>
    <row r="34" spans="1:9" ht="16.5" customHeight="1">
      <c r="A34" s="24"/>
      <c r="B34" s="24"/>
      <c r="C34" s="24" t="s">
        <v>339</v>
      </c>
      <c r="D34" s="24"/>
      <c r="E34" s="24"/>
      <c r="F34" s="24"/>
      <c r="G34" s="24"/>
      <c r="H34" s="24"/>
      <c r="I34" s="24"/>
    </row>
    <row r="35" spans="1:9" ht="47.25" customHeight="1">
      <c r="A35" s="24"/>
      <c r="B35" s="24"/>
      <c r="C35" s="24" t="s">
        <v>341</v>
      </c>
      <c r="D35" s="24"/>
      <c r="E35" s="24"/>
      <c r="F35" s="24"/>
      <c r="G35" s="24"/>
      <c r="H35" s="24"/>
      <c r="I35" s="24"/>
    </row>
    <row r="36" spans="1:9" ht="18" customHeight="1">
      <c r="A36" s="24"/>
      <c r="B36" s="24"/>
      <c r="C36" s="24" t="s">
        <v>339</v>
      </c>
      <c r="D36" s="24"/>
      <c r="E36" s="24"/>
      <c r="F36" s="24"/>
      <c r="G36" s="24"/>
      <c r="H36" s="24"/>
      <c r="I36" s="24"/>
    </row>
    <row r="37" spans="1:9" ht="17.25" customHeight="1">
      <c r="A37" s="24"/>
      <c r="B37" s="24"/>
      <c r="C37" s="24" t="s">
        <v>339</v>
      </c>
      <c r="D37" s="24"/>
      <c r="E37" s="24"/>
      <c r="F37" s="24"/>
      <c r="G37" s="24"/>
      <c r="H37" s="24"/>
      <c r="I37" s="24"/>
    </row>
    <row r="38" spans="1:9" ht="63" customHeight="1">
      <c r="A38" s="24"/>
      <c r="B38" s="24"/>
      <c r="C38" s="24" t="s">
        <v>342</v>
      </c>
      <c r="D38" s="24"/>
      <c r="E38" s="24"/>
      <c r="F38" s="24"/>
      <c r="G38" s="24"/>
      <c r="H38" s="24"/>
      <c r="I38" s="24"/>
    </row>
    <row r="39" spans="1:9" ht="19.5" customHeight="1">
      <c r="A39" s="24"/>
      <c r="B39" s="24"/>
      <c r="C39" s="24" t="s">
        <v>339</v>
      </c>
      <c r="D39" s="24"/>
      <c r="E39" s="24"/>
      <c r="F39" s="24"/>
      <c r="G39" s="24"/>
      <c r="H39" s="24"/>
      <c r="I39" s="24"/>
    </row>
    <row r="40" spans="1:9" ht="16.5" customHeight="1">
      <c r="A40" s="24"/>
      <c r="B40" s="24"/>
      <c r="C40" s="24" t="s">
        <v>339</v>
      </c>
      <c r="D40" s="24"/>
      <c r="E40" s="24"/>
      <c r="F40" s="24"/>
      <c r="G40" s="24"/>
      <c r="H40" s="24"/>
      <c r="I40" s="24"/>
    </row>
    <row r="41" spans="1:9" ht="15.75" customHeight="1">
      <c r="A41" s="24"/>
      <c r="B41" s="24">
        <v>2</v>
      </c>
      <c r="C41" s="24" t="s">
        <v>343</v>
      </c>
      <c r="D41" s="38"/>
      <c r="E41" s="24"/>
      <c r="F41" s="27"/>
      <c r="G41" s="27"/>
      <c r="H41" s="27"/>
      <c r="I41" s="27"/>
    </row>
    <row r="42" spans="1:9" ht="32.25" customHeight="1">
      <c r="A42" s="24"/>
      <c r="B42" s="24"/>
      <c r="C42" s="24" t="s">
        <v>338</v>
      </c>
      <c r="D42" s="38"/>
      <c r="E42" s="24"/>
      <c r="F42" s="27"/>
      <c r="G42" s="27"/>
      <c r="H42" s="27"/>
      <c r="I42" s="27"/>
    </row>
    <row r="43" spans="1:9" ht="15.75" customHeight="1">
      <c r="A43" s="24"/>
      <c r="B43" s="24"/>
      <c r="C43" s="47" t="s">
        <v>396</v>
      </c>
      <c r="D43" s="38"/>
      <c r="E43" s="24"/>
      <c r="F43" s="24"/>
      <c r="G43" s="24"/>
      <c r="H43" s="24"/>
      <c r="I43" s="24"/>
    </row>
    <row r="44" spans="1:9" ht="15.75" customHeight="1">
      <c r="A44" s="24"/>
      <c r="B44" s="24"/>
      <c r="C44" s="27" t="s">
        <v>375</v>
      </c>
      <c r="D44" s="38"/>
      <c r="E44" s="24"/>
      <c r="F44" s="24"/>
      <c r="G44" s="24"/>
      <c r="H44" s="24"/>
      <c r="I44" s="24"/>
    </row>
    <row r="45" spans="1:9" ht="46.5" customHeight="1">
      <c r="A45" s="24"/>
      <c r="B45" s="24"/>
      <c r="C45" s="24" t="s">
        <v>340</v>
      </c>
      <c r="D45" s="24"/>
      <c r="E45" s="24"/>
      <c r="F45" s="24"/>
      <c r="G45" s="24"/>
      <c r="H45" s="24"/>
      <c r="I45" s="24"/>
    </row>
    <row r="46" spans="1:9" ht="18" customHeight="1">
      <c r="A46" s="24"/>
      <c r="B46" s="24"/>
      <c r="C46" s="24" t="s">
        <v>339</v>
      </c>
      <c r="D46" s="24"/>
      <c r="E46" s="24"/>
      <c r="F46" s="24"/>
      <c r="G46" s="24"/>
      <c r="H46" s="24"/>
      <c r="I46" s="24"/>
    </row>
    <row r="47" spans="1:9" ht="19.5" customHeight="1">
      <c r="A47" s="24"/>
      <c r="B47" s="24"/>
      <c r="C47" s="24" t="s">
        <v>339</v>
      </c>
      <c r="D47" s="24"/>
      <c r="E47" s="24"/>
      <c r="F47" s="24"/>
      <c r="G47" s="24"/>
      <c r="H47" s="24"/>
      <c r="I47" s="24"/>
    </row>
    <row r="48" spans="1:9" ht="45.75" customHeight="1">
      <c r="A48" s="24"/>
      <c r="B48" s="24"/>
      <c r="C48" s="24" t="s">
        <v>341</v>
      </c>
      <c r="D48" s="24"/>
      <c r="E48" s="24"/>
      <c r="F48" s="24"/>
      <c r="G48" s="24"/>
      <c r="H48" s="24"/>
      <c r="I48" s="24"/>
    </row>
    <row r="49" spans="1:9" ht="18" customHeight="1">
      <c r="A49" s="24"/>
      <c r="B49" s="24"/>
      <c r="C49" s="24" t="s">
        <v>339</v>
      </c>
      <c r="D49" s="24"/>
      <c r="E49" s="24"/>
      <c r="F49" s="24"/>
      <c r="G49" s="24"/>
      <c r="H49" s="24"/>
      <c r="I49" s="24"/>
    </row>
    <row r="50" spans="1:9" ht="17.25" customHeight="1">
      <c r="A50" s="24"/>
      <c r="B50" s="24"/>
      <c r="C50" s="24" t="s">
        <v>339</v>
      </c>
      <c r="D50" s="24"/>
      <c r="E50" s="24"/>
      <c r="F50" s="24"/>
      <c r="G50" s="24"/>
      <c r="H50" s="24"/>
      <c r="I50" s="24"/>
    </row>
    <row r="51" spans="1:9" ht="61.5" customHeight="1">
      <c r="A51" s="24"/>
      <c r="B51" s="24"/>
      <c r="C51" s="24" t="s">
        <v>342</v>
      </c>
      <c r="D51" s="24"/>
      <c r="E51" s="24"/>
      <c r="F51" s="24"/>
      <c r="G51" s="24"/>
      <c r="H51" s="24"/>
      <c r="I51" s="24"/>
    </row>
    <row r="52" spans="1:9" ht="18.75" customHeight="1">
      <c r="A52" s="24"/>
      <c r="B52" s="24"/>
      <c r="C52" s="24" t="s">
        <v>339</v>
      </c>
      <c r="D52" s="24"/>
      <c r="E52" s="24"/>
      <c r="F52" s="24"/>
      <c r="G52" s="24"/>
      <c r="H52" s="24"/>
      <c r="I52" s="24"/>
    </row>
    <row r="53" spans="1:9" ht="16.5" customHeight="1">
      <c r="A53" s="24"/>
      <c r="B53" s="24"/>
      <c r="C53" s="24" t="s">
        <v>339</v>
      </c>
      <c r="D53" s="24"/>
      <c r="E53" s="24"/>
      <c r="F53" s="24"/>
      <c r="G53" s="24"/>
      <c r="H53" s="24"/>
      <c r="I53" s="24"/>
    </row>
    <row r="54" spans="1:9" ht="32.25" customHeight="1">
      <c r="A54" s="24"/>
      <c r="B54" s="24">
        <v>3</v>
      </c>
      <c r="C54" s="24" t="s">
        <v>344</v>
      </c>
      <c r="D54" s="38">
        <v>44561</v>
      </c>
      <c r="E54" s="24"/>
      <c r="F54" s="24"/>
      <c r="G54" s="24">
        <f>G59</f>
        <v>25</v>
      </c>
      <c r="H54" s="49">
        <f t="shared" ref="H54:I54" si="2">H59</f>
        <v>35</v>
      </c>
      <c r="I54" s="49">
        <f t="shared" si="2"/>
        <v>40</v>
      </c>
    </row>
    <row r="55" spans="1:9" ht="30.75" customHeight="1">
      <c r="A55" s="24"/>
      <c r="B55" s="24"/>
      <c r="C55" s="24" t="s">
        <v>338</v>
      </c>
      <c r="D55" s="24"/>
      <c r="E55" s="24"/>
      <c r="F55" s="24"/>
      <c r="G55" s="24"/>
      <c r="H55" s="24"/>
      <c r="I55" s="24"/>
    </row>
    <row r="56" spans="1:9" ht="15.75" customHeight="1">
      <c r="A56" s="24"/>
      <c r="B56" s="24"/>
      <c r="C56" s="24" t="s">
        <v>339</v>
      </c>
      <c r="D56" s="24"/>
      <c r="E56" s="24"/>
      <c r="F56" s="24"/>
      <c r="G56" s="24"/>
      <c r="H56" s="24"/>
      <c r="I56" s="24"/>
    </row>
    <row r="57" spans="1:9" ht="18" customHeight="1">
      <c r="A57" s="24"/>
      <c r="B57" s="24"/>
      <c r="C57" s="24" t="s">
        <v>339</v>
      </c>
      <c r="D57" s="24"/>
      <c r="E57" s="24"/>
      <c r="F57" s="24"/>
      <c r="G57" s="24"/>
      <c r="H57" s="24"/>
      <c r="I57" s="24"/>
    </row>
    <row r="58" spans="1:9" ht="47.25" customHeight="1">
      <c r="A58" s="24"/>
      <c r="B58" s="24"/>
      <c r="C58" s="24" t="s">
        <v>340</v>
      </c>
      <c r="D58" s="24"/>
      <c r="E58" s="24"/>
      <c r="F58" s="24"/>
      <c r="G58" s="24"/>
      <c r="H58" s="24"/>
      <c r="I58" s="24"/>
    </row>
    <row r="59" spans="1:9" ht="18" customHeight="1">
      <c r="A59" s="24"/>
      <c r="B59" s="24"/>
      <c r="C59" s="49" t="s">
        <v>399</v>
      </c>
      <c r="D59" s="38">
        <v>44561</v>
      </c>
      <c r="E59" s="24"/>
      <c r="F59" s="24"/>
      <c r="G59" s="24">
        <v>25</v>
      </c>
      <c r="H59" s="24">
        <v>35</v>
      </c>
      <c r="I59" s="24">
        <v>40</v>
      </c>
    </row>
    <row r="60" spans="1:9" ht="19.5" customHeight="1">
      <c r="A60" s="24"/>
      <c r="B60" s="24"/>
      <c r="C60" s="24" t="s">
        <v>339</v>
      </c>
      <c r="D60" s="24"/>
      <c r="E60" s="24"/>
      <c r="F60" s="24"/>
      <c r="G60" s="24"/>
      <c r="H60" s="24"/>
      <c r="I60" s="24"/>
    </row>
    <row r="61" spans="1:9" ht="47.25" customHeight="1">
      <c r="A61" s="24"/>
      <c r="B61" s="24"/>
      <c r="C61" s="24" t="s">
        <v>341</v>
      </c>
      <c r="D61" s="24"/>
      <c r="E61" s="24"/>
      <c r="F61" s="24"/>
      <c r="G61" s="24"/>
      <c r="H61" s="24"/>
      <c r="I61" s="24"/>
    </row>
    <row r="62" spans="1:9" ht="18" customHeight="1">
      <c r="A62" s="24"/>
      <c r="B62" s="24"/>
      <c r="C62" s="24" t="s">
        <v>339</v>
      </c>
      <c r="D62" s="24"/>
      <c r="E62" s="24"/>
      <c r="F62" s="24"/>
      <c r="G62" s="24"/>
      <c r="H62" s="24"/>
      <c r="I62" s="24"/>
    </row>
    <row r="63" spans="1:9" ht="19.5" customHeight="1">
      <c r="A63" s="24"/>
      <c r="B63" s="24"/>
      <c r="C63" s="24" t="s">
        <v>339</v>
      </c>
      <c r="D63" s="24"/>
      <c r="E63" s="24"/>
      <c r="F63" s="24"/>
      <c r="G63" s="24"/>
      <c r="H63" s="24"/>
      <c r="I63" s="24"/>
    </row>
    <row r="64" spans="1:9" ht="61.5" customHeight="1">
      <c r="A64" s="24"/>
      <c r="B64" s="24"/>
      <c r="C64" s="24" t="s">
        <v>342</v>
      </c>
      <c r="D64" s="24"/>
      <c r="E64" s="24"/>
      <c r="F64" s="24"/>
      <c r="G64" s="24"/>
      <c r="H64" s="24"/>
      <c r="I64" s="24"/>
    </row>
    <row r="65" spans="1:9" ht="18.75" customHeight="1">
      <c r="A65" s="24"/>
      <c r="B65" s="24"/>
      <c r="C65" s="24" t="s">
        <v>339</v>
      </c>
      <c r="D65" s="24"/>
      <c r="E65" s="24"/>
      <c r="F65" s="24"/>
      <c r="G65" s="24"/>
      <c r="H65" s="24"/>
      <c r="I65" s="24"/>
    </row>
    <row r="66" spans="1:9" ht="19.5" customHeight="1">
      <c r="A66" s="24"/>
      <c r="B66" s="24"/>
      <c r="C66" s="24" t="s">
        <v>339</v>
      </c>
      <c r="D66" s="24"/>
      <c r="E66" s="24"/>
      <c r="F66" s="24"/>
      <c r="G66" s="24"/>
      <c r="H66" s="24"/>
      <c r="I66" s="24"/>
    </row>
    <row r="67" spans="1:9" ht="17.25" customHeight="1">
      <c r="A67" s="24"/>
      <c r="B67" s="24">
        <v>4</v>
      </c>
      <c r="C67" s="24" t="s">
        <v>345</v>
      </c>
      <c r="D67" s="24"/>
      <c r="E67" s="24"/>
      <c r="F67" s="24"/>
      <c r="G67" s="24"/>
      <c r="H67" s="24"/>
      <c r="I67" s="24"/>
    </row>
    <row r="68" spans="1:9" ht="30.75" customHeight="1">
      <c r="A68" s="24"/>
      <c r="B68" s="24">
        <v>5</v>
      </c>
      <c r="C68" s="24" t="s">
        <v>346</v>
      </c>
      <c r="D68" s="24"/>
      <c r="E68" s="24"/>
      <c r="F68" s="24"/>
      <c r="G68" s="24"/>
      <c r="H68" s="24"/>
      <c r="I68" s="24"/>
    </row>
    <row r="69" spans="1:9" ht="16.5" customHeight="1">
      <c r="A69" s="24"/>
      <c r="B69" s="24"/>
      <c r="C69" s="24" t="s">
        <v>332</v>
      </c>
      <c r="D69" s="24"/>
      <c r="E69" s="24"/>
      <c r="F69" s="24"/>
      <c r="G69" s="24"/>
      <c r="H69" s="24"/>
      <c r="I69" s="24"/>
    </row>
    <row r="70" spans="1:9" ht="19.5" customHeight="1">
      <c r="A70" s="24"/>
      <c r="B70" s="24"/>
      <c r="C70" s="24" t="s">
        <v>333</v>
      </c>
      <c r="D70" s="24"/>
      <c r="E70" s="24"/>
      <c r="F70" s="24"/>
      <c r="G70" s="24"/>
      <c r="H70" s="24"/>
      <c r="I70" s="24"/>
    </row>
    <row r="72" spans="1:9" s="8" customFormat="1">
      <c r="C72" s="8" t="s">
        <v>383</v>
      </c>
      <c r="G72" s="8" t="s">
        <v>373</v>
      </c>
    </row>
    <row r="73" spans="1:9" s="8" customFormat="1">
      <c r="C73" s="8" t="s">
        <v>384</v>
      </c>
      <c r="G73" s="8" t="s">
        <v>372</v>
      </c>
    </row>
    <row r="74" spans="1:9">
      <c r="A74" s="8"/>
      <c r="B74" s="8"/>
      <c r="C74" s="8"/>
      <c r="D74" s="8"/>
      <c r="E74" s="8"/>
      <c r="F74" s="8"/>
    </row>
  </sheetData>
  <mergeCells count="6">
    <mergeCell ref="G13:I13"/>
    <mergeCell ref="A13:A14"/>
    <mergeCell ref="B13:B14"/>
    <mergeCell ref="C13:C14"/>
    <mergeCell ref="D13:D14"/>
    <mergeCell ref="E13:F13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22" workbookViewId="0">
      <selection activeCell="B17" sqref="B17"/>
    </sheetView>
  </sheetViews>
  <sheetFormatPr defaultRowHeight="15"/>
  <cols>
    <col min="1" max="1" width="6.5703125" customWidth="1"/>
    <col min="2" max="2" width="9.42578125" customWidth="1"/>
  </cols>
  <sheetData>
    <row r="1" spans="1:11" ht="17.25">
      <c r="I1" s="22"/>
    </row>
    <row r="2" spans="1:11" ht="17.25">
      <c r="A2" s="2"/>
      <c r="B2" s="8"/>
    </row>
    <row r="3" spans="1:11" ht="17.25">
      <c r="A3" s="1"/>
      <c r="B3" s="8"/>
    </row>
    <row r="4" spans="1:11" ht="17.25">
      <c r="A4" s="1"/>
      <c r="B4" s="8"/>
    </row>
    <row r="5" spans="1:11" ht="17.25">
      <c r="A5" s="1"/>
      <c r="B5" s="8"/>
    </row>
    <row r="7" spans="1:11" s="8" customFormat="1"/>
    <row r="8" spans="1:11" s="8" customFormat="1"/>
    <row r="9" spans="1:11" s="8" customFormat="1"/>
    <row r="11" spans="1:11" ht="18.75">
      <c r="A11" s="44" t="s">
        <v>398</v>
      </c>
    </row>
    <row r="12" spans="1:11" ht="17.25">
      <c r="J12" s="40"/>
      <c r="K12" s="14" t="s">
        <v>347</v>
      </c>
    </row>
    <row r="14" spans="1:11">
      <c r="A14" s="55" t="s">
        <v>314</v>
      </c>
      <c r="B14" s="55" t="s">
        <v>349</v>
      </c>
      <c r="C14" s="55" t="s">
        <v>350</v>
      </c>
      <c r="D14" s="55" t="s">
        <v>351</v>
      </c>
      <c r="E14" s="55"/>
      <c r="F14" s="55" t="s">
        <v>352</v>
      </c>
      <c r="G14" s="55"/>
      <c r="H14" s="55" t="s">
        <v>353</v>
      </c>
      <c r="I14" s="55"/>
      <c r="J14" s="55" t="s">
        <v>354</v>
      </c>
      <c r="K14" s="55"/>
    </row>
    <row r="15" spans="1:11">
      <c r="A15" s="55"/>
      <c r="B15" s="55"/>
      <c r="C15" s="55"/>
      <c r="D15" s="55" t="s">
        <v>355</v>
      </c>
      <c r="E15" s="55"/>
      <c r="F15" s="55" t="s">
        <v>356</v>
      </c>
      <c r="G15" s="55"/>
      <c r="H15" s="55" t="s">
        <v>356</v>
      </c>
      <c r="I15" s="55"/>
      <c r="J15" s="55" t="s">
        <v>356</v>
      </c>
      <c r="K15" s="55"/>
    </row>
    <row r="16" spans="1:11" ht="30">
      <c r="A16" s="55"/>
      <c r="B16" s="55"/>
      <c r="C16" s="55"/>
      <c r="D16" s="24" t="s">
        <v>357</v>
      </c>
      <c r="E16" s="24" t="s">
        <v>89</v>
      </c>
      <c r="F16" s="24" t="s">
        <v>358</v>
      </c>
      <c r="G16" s="24" t="s">
        <v>89</v>
      </c>
      <c r="H16" s="24" t="s">
        <v>358</v>
      </c>
      <c r="I16" s="24" t="s">
        <v>89</v>
      </c>
      <c r="J16" s="24" t="s">
        <v>358</v>
      </c>
      <c r="K16" s="24" t="s">
        <v>89</v>
      </c>
    </row>
    <row r="17" spans="1:11">
      <c r="A17" s="24">
        <v>0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</row>
    <row r="18" spans="1:11">
      <c r="A18" s="24" t="s">
        <v>359</v>
      </c>
      <c r="B18" s="55" t="s">
        <v>348</v>
      </c>
      <c r="C18" s="55"/>
      <c r="D18" s="55"/>
      <c r="E18" s="55"/>
      <c r="F18" s="55"/>
      <c r="G18" s="55"/>
      <c r="H18" s="55"/>
      <c r="I18" s="55"/>
      <c r="J18" s="55"/>
      <c r="K18" s="55"/>
    </row>
    <row r="19" spans="1:11" ht="30">
      <c r="A19" s="24">
        <v>1</v>
      </c>
      <c r="B19" s="24" t="s">
        <v>360</v>
      </c>
      <c r="C19" s="24"/>
      <c r="D19" s="24" t="s">
        <v>79</v>
      </c>
      <c r="E19" s="24" t="s">
        <v>79</v>
      </c>
      <c r="F19" s="24"/>
      <c r="G19" s="24"/>
      <c r="H19" s="24"/>
      <c r="I19" s="24"/>
      <c r="J19" s="24"/>
      <c r="K19" s="24"/>
    </row>
    <row r="20" spans="1:11" ht="30">
      <c r="A20" s="24">
        <v>2</v>
      </c>
      <c r="B20" s="24" t="s">
        <v>361</v>
      </c>
      <c r="C20" s="24"/>
      <c r="D20" s="24" t="s">
        <v>79</v>
      </c>
      <c r="E20" s="24" t="s">
        <v>79</v>
      </c>
      <c r="F20" s="24"/>
      <c r="G20" s="24"/>
      <c r="H20" s="24"/>
      <c r="I20" s="24"/>
      <c r="J20" s="24"/>
      <c r="K20" s="24"/>
    </row>
    <row r="21" spans="1:11" ht="30">
      <c r="A21" s="24"/>
      <c r="B21" s="24" t="s">
        <v>362</v>
      </c>
      <c r="C21" s="24"/>
      <c r="D21" s="24" t="s">
        <v>79</v>
      </c>
      <c r="E21" s="24" t="s">
        <v>79</v>
      </c>
      <c r="F21" s="24"/>
      <c r="G21" s="24"/>
      <c r="H21" s="24"/>
      <c r="I21" s="24"/>
      <c r="J21" s="24"/>
      <c r="K21" s="24"/>
    </row>
    <row r="22" spans="1:11" ht="30">
      <c r="A22" s="24"/>
      <c r="B22" s="24" t="s">
        <v>363</v>
      </c>
      <c r="C22" s="24"/>
      <c r="D22" s="24" t="s">
        <v>79</v>
      </c>
      <c r="E22" s="24" t="s">
        <v>79</v>
      </c>
      <c r="F22" s="24"/>
      <c r="G22" s="24"/>
      <c r="H22" s="24"/>
      <c r="I22" s="24"/>
      <c r="J22" s="24"/>
      <c r="K22" s="24"/>
    </row>
    <row r="23" spans="1:11">
      <c r="A23" s="24" t="s">
        <v>364</v>
      </c>
      <c r="B23" s="55" t="s">
        <v>365</v>
      </c>
      <c r="C23" s="55"/>
      <c r="D23" s="55"/>
      <c r="E23" s="55"/>
      <c r="F23" s="55"/>
      <c r="G23" s="55"/>
      <c r="H23" s="55"/>
      <c r="I23" s="55"/>
      <c r="J23" s="55"/>
      <c r="K23" s="55"/>
    </row>
    <row r="24" spans="1:11" ht="30">
      <c r="A24" s="24">
        <v>1</v>
      </c>
      <c r="B24" s="24" t="s">
        <v>366</v>
      </c>
      <c r="C24" s="24"/>
      <c r="D24" s="24" t="s">
        <v>79</v>
      </c>
      <c r="E24" s="24" t="s">
        <v>79</v>
      </c>
      <c r="F24" s="24"/>
      <c r="G24" s="24"/>
      <c r="H24" s="24"/>
      <c r="I24" s="24"/>
      <c r="J24" s="24"/>
      <c r="K24" s="24"/>
    </row>
    <row r="25" spans="1:11" ht="30">
      <c r="A25" s="24">
        <v>2</v>
      </c>
      <c r="B25" s="24" t="s">
        <v>367</v>
      </c>
      <c r="C25" s="24"/>
      <c r="D25" s="24" t="s">
        <v>79</v>
      </c>
      <c r="E25" s="24" t="s">
        <v>79</v>
      </c>
      <c r="F25" s="24"/>
      <c r="G25" s="24"/>
      <c r="H25" s="24"/>
      <c r="I25" s="24"/>
      <c r="J25" s="24"/>
      <c r="K25" s="24"/>
    </row>
    <row r="26" spans="1:11" ht="30">
      <c r="A26" s="24"/>
      <c r="B26" s="24" t="s">
        <v>371</v>
      </c>
      <c r="C26" s="24"/>
      <c r="D26" s="24" t="s">
        <v>79</v>
      </c>
      <c r="E26" s="24" t="s">
        <v>79</v>
      </c>
      <c r="F26" s="24"/>
      <c r="G26" s="24"/>
      <c r="H26" s="24"/>
      <c r="I26" s="24"/>
      <c r="J26" s="24"/>
      <c r="K26" s="24"/>
    </row>
    <row r="27" spans="1:11" ht="30">
      <c r="A27" s="24"/>
      <c r="B27" s="24" t="s">
        <v>368</v>
      </c>
      <c r="C27" s="24"/>
      <c r="D27" s="24" t="s">
        <v>79</v>
      </c>
      <c r="E27" s="24" t="s">
        <v>79</v>
      </c>
      <c r="F27" s="24"/>
      <c r="G27" s="24"/>
      <c r="H27" s="24"/>
      <c r="I27" s="24"/>
      <c r="J27" s="24"/>
      <c r="K27" s="24"/>
    </row>
    <row r="28" spans="1:11" ht="60">
      <c r="A28" s="24" t="s">
        <v>369</v>
      </c>
      <c r="B28" s="24" t="s">
        <v>370</v>
      </c>
      <c r="C28" s="24"/>
      <c r="D28" s="24"/>
      <c r="E28" s="24"/>
      <c r="F28" s="24"/>
      <c r="G28" s="24"/>
      <c r="H28" s="24"/>
      <c r="I28" s="24"/>
      <c r="J28" s="24"/>
      <c r="K28" s="24"/>
    </row>
    <row r="31" spans="1:11" s="8" customFormat="1">
      <c r="C31" s="8" t="s">
        <v>383</v>
      </c>
      <c r="G31" s="8" t="s">
        <v>373</v>
      </c>
    </row>
    <row r="32" spans="1:11" s="8" customFormat="1">
      <c r="C32" s="8" t="s">
        <v>384</v>
      </c>
      <c r="G32" s="8" t="s">
        <v>372</v>
      </c>
    </row>
    <row r="33" spans="1:7">
      <c r="A33" s="8"/>
      <c r="B33" s="8"/>
      <c r="C33" s="8"/>
      <c r="D33" s="8"/>
      <c r="E33" s="8"/>
      <c r="G33" s="8"/>
    </row>
    <row r="34" spans="1:7">
      <c r="A34" s="8"/>
      <c r="B34" s="8"/>
      <c r="C34" s="8"/>
      <c r="D34" s="8"/>
      <c r="E34" s="8"/>
      <c r="F34" s="8"/>
      <c r="G34" s="8"/>
    </row>
    <row r="35" spans="1:7">
      <c r="A35" s="8"/>
      <c r="B35" s="8"/>
      <c r="C35" s="8"/>
      <c r="D35" s="8"/>
      <c r="E35" s="8"/>
      <c r="F35" s="8"/>
      <c r="G35" s="8"/>
    </row>
  </sheetData>
  <mergeCells count="13">
    <mergeCell ref="A14:A16"/>
    <mergeCell ref="B14:B16"/>
    <mergeCell ref="C14:C16"/>
    <mergeCell ref="D14:E14"/>
    <mergeCell ref="F14:G14"/>
    <mergeCell ref="B18:K18"/>
    <mergeCell ref="B23:K23"/>
    <mergeCell ref="H14:I14"/>
    <mergeCell ref="J14:K14"/>
    <mergeCell ref="D15:E15"/>
    <mergeCell ref="F15:G15"/>
    <mergeCell ref="H15:I15"/>
    <mergeCell ref="J15:K15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1</vt:i4>
      </vt:variant>
    </vt:vector>
  </HeadingPairs>
  <TitlesOfParts>
    <vt:vector size="6" baseType="lpstr">
      <vt:lpstr>Anexa 1</vt:lpstr>
      <vt:lpstr>Anexa 2</vt:lpstr>
      <vt:lpstr>Anexa 3</vt:lpstr>
      <vt:lpstr>Anexa 4</vt:lpstr>
      <vt:lpstr>Anexa 5</vt:lpstr>
      <vt:lpstr>'Anexa 3'!OLE_LINK1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Mircea Cornea</cp:lastModifiedBy>
  <cp:lastPrinted>2021-04-08T12:32:38Z</cp:lastPrinted>
  <dcterms:created xsi:type="dcterms:W3CDTF">2018-02-07T19:31:36Z</dcterms:created>
  <dcterms:modified xsi:type="dcterms:W3CDTF">2021-04-08T12:32:42Z</dcterms:modified>
</cp:coreProperties>
</file>